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medica\Desktop\ROJAS PRESUPUESTO DOCUMENTOS\"/>
    </mc:Choice>
  </mc:AlternateContent>
  <bookViews>
    <workbookView xWindow="0" yWindow="0" windowWidth="28800" windowHeight="13725"/>
  </bookViews>
  <sheets>
    <sheet name="Plantilla Ejecución " sheetId="3" r:id="rId1"/>
  </sheets>
  <definedNames>
    <definedName name="_xlnm.Print_Titles" localSheetId="0">'Plantilla Ejecución '!$1:$15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I60" i="3"/>
  <c r="Q42" i="3"/>
  <c r="I18" i="3"/>
  <c r="H18" i="3"/>
  <c r="H17" i="3" s="1"/>
  <c r="H60" i="3" l="1"/>
  <c r="G60" i="3" l="1"/>
  <c r="H24" i="3"/>
  <c r="G18" i="3"/>
  <c r="G24" i="3" l="1"/>
  <c r="G17" i="3" s="1"/>
  <c r="F18" i="3"/>
  <c r="E18" i="3"/>
  <c r="F24" i="3"/>
  <c r="C18" i="3" l="1"/>
  <c r="P70" i="3" l="1"/>
  <c r="P60" i="3"/>
  <c r="P34" i="3"/>
  <c r="P24" i="3"/>
  <c r="O24" i="3"/>
  <c r="P82" i="3" l="1"/>
  <c r="P97" i="3"/>
  <c r="P17" i="3"/>
  <c r="Q71" i="3" l="1"/>
  <c r="Q70" i="3" s="1"/>
  <c r="Q69" i="3"/>
  <c r="Q65" i="3"/>
  <c r="Q63" i="3"/>
  <c r="Q61" i="3"/>
  <c r="Q43" i="3"/>
  <c r="Q41" i="3"/>
  <c r="Q40" i="3"/>
  <c r="Q39" i="3"/>
  <c r="Q38" i="3"/>
  <c r="Q37" i="3"/>
  <c r="Q36" i="3"/>
  <c r="Q35" i="3"/>
  <c r="Q31" i="3"/>
  <c r="Q25" i="3"/>
  <c r="Q29" i="3"/>
  <c r="O70" i="3"/>
  <c r="O60" i="3"/>
  <c r="O34" i="3"/>
  <c r="O82" i="3"/>
  <c r="O97" i="3" l="1"/>
  <c r="O17" i="3"/>
  <c r="N34" i="3"/>
  <c r="N60" i="3" l="1"/>
  <c r="N24" i="3"/>
  <c r="N82" i="3" l="1"/>
  <c r="N17" i="3"/>
  <c r="N97" i="3"/>
  <c r="Q32" i="3"/>
  <c r="Q23" i="3"/>
  <c r="Q19" i="3"/>
  <c r="M34" i="3"/>
  <c r="M60" i="3"/>
  <c r="M24" i="3"/>
  <c r="M17" i="3" l="1"/>
  <c r="M82" i="3"/>
  <c r="M97" i="3"/>
  <c r="Q60" i="3"/>
  <c r="L60" i="3"/>
  <c r="L34" i="3"/>
  <c r="L24" i="3"/>
  <c r="L17" i="3" l="1"/>
  <c r="L82" i="3"/>
  <c r="L97" i="3"/>
  <c r="K34" i="3"/>
  <c r="K60" i="3"/>
  <c r="K24" i="3"/>
  <c r="K82" i="3" l="1"/>
  <c r="K17" i="3"/>
  <c r="K97" i="3"/>
  <c r="J60" i="3"/>
  <c r="J34" i="3"/>
  <c r="J24" i="3"/>
  <c r="J97" i="3" l="1"/>
  <c r="J82" i="3"/>
  <c r="I24" i="3"/>
  <c r="I97" i="3" l="1"/>
  <c r="I17" i="3" l="1"/>
  <c r="I82" i="3"/>
  <c r="Q34" i="3"/>
  <c r="H34" i="3"/>
  <c r="H97" i="3" l="1"/>
  <c r="H82" i="3"/>
  <c r="Q30" i="3"/>
  <c r="Q20" i="3"/>
  <c r="C24" i="3"/>
  <c r="D24" i="3"/>
  <c r="E24" i="3"/>
  <c r="G34" i="3"/>
  <c r="D97" i="3"/>
  <c r="G97" i="3" l="1"/>
  <c r="G82" i="3"/>
  <c r="F78" i="3" l="1"/>
  <c r="F75" i="3"/>
  <c r="F70" i="3"/>
  <c r="F60" i="3"/>
  <c r="Q33" i="3"/>
  <c r="Q28" i="3"/>
  <c r="Q27" i="3"/>
  <c r="Q26" i="3"/>
  <c r="Q22" i="3"/>
  <c r="Q21" i="3"/>
  <c r="F34" i="3"/>
  <c r="Q94" i="3"/>
  <c r="Q93" i="3"/>
  <c r="Q90" i="3"/>
  <c r="Q89" i="3"/>
  <c r="Q88" i="3"/>
  <c r="Q87" i="3"/>
  <c r="Q86" i="3"/>
  <c r="Q85" i="3"/>
  <c r="Q66" i="3"/>
  <c r="Q64" i="3"/>
  <c r="Q62" i="3"/>
  <c r="Q52" i="3"/>
  <c r="Q44" i="3"/>
  <c r="D34" i="3"/>
  <c r="D44" i="3"/>
  <c r="D52" i="3"/>
  <c r="D60" i="3"/>
  <c r="D70" i="3"/>
  <c r="D75" i="3"/>
  <c r="D78" i="3"/>
  <c r="C70" i="3"/>
  <c r="C60" i="3"/>
  <c r="C44" i="3"/>
  <c r="C34" i="3"/>
  <c r="Q24" i="3" l="1"/>
  <c r="Q18" i="3"/>
  <c r="C17" i="3"/>
  <c r="C82" i="3" s="1"/>
  <c r="F82" i="3"/>
  <c r="F17" i="3"/>
  <c r="F97" i="3" l="1"/>
  <c r="E78" i="3"/>
  <c r="Q77" i="3"/>
  <c r="E44" i="3"/>
  <c r="E34" i="3"/>
  <c r="E52" i="3"/>
  <c r="E60" i="3"/>
  <c r="E70" i="3"/>
  <c r="Q74" i="3"/>
  <c r="E75" i="3"/>
  <c r="E17" i="3" l="1"/>
  <c r="Q17" i="3" s="1"/>
  <c r="Q51" i="3"/>
  <c r="C97" i="3"/>
  <c r="E82" i="3" l="1"/>
  <c r="Q82" i="3" s="1"/>
  <c r="Q97" i="3" s="1"/>
  <c r="E97" i="3" l="1"/>
</calcChain>
</file>

<file path=xl/sharedStrings.xml><?xml version="1.0" encoding="utf-8"?>
<sst xmlns="http://schemas.openxmlformats.org/spreadsheetml/2006/main" count="120" uniqueCount="119">
  <si>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</si>
  <si>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</si>
  <si>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</si>
  <si>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</si>
  <si>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</si>
  <si>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</si>
  <si>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</si>
  <si>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</si>
  <si>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</si>
  <si>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</si>
  <si>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</si>
  <si>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</si>
  <si>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</si>
  <si>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</si>
  <si>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</si>
  <si>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</si>
  <si>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</si>
  <si>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</si>
  <si>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</si>
  <si>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</si>
  <si>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</si>
  <si>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</si>
  <si>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</si>
  <si>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</si>
  <si>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</si>
  <si>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</si>
  <si>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</si>
  <si>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</si>
  <si>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</si>
  <si>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</si>
  <si>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</si>
  <si>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</si>
  <si>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</si>
  <si>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</si>
  <si>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</si>
  <si>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</si>
  <si>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</si>
  <si>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</si>
  <si>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</si>
  <si>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</si>
  <si>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</si>
  <si>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</si>
  <si>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</si>
  <si>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</si>
  <si>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</si>
  <si>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</si>
  <si>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</si>
  <si>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</si>
  <si>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</si>
  <si>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</si>
  <si>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</si>
  <si>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</si>
  <si>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</si>
  <si>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</si>
  <si>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</si>
  <si>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</si>
  <si>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</si>
  <si>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</si>
  <si>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</si>
  <si>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</si>
  <si>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</si>
  <si>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</si>
  <si>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</si>
  <si>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</si>
  <si>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</si>
  <si>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</si>
  <si>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</si>
  <si>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</si>
  <si>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</si>
  <si>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</si>
  <si>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</si>
  <si>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</si>
  <si>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</si>
  <si>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</si>
  <si>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</si>
  <si>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</si>
  <si>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</si>
  <si>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</si>
  <si>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</si>
  <si>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</si>
  <si>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</si>
  <si>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</si>
  <si>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</si>
  <si>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</si>
  <si>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</si>
  <si>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</si>
  <si>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</si>
  <si>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</si>
  <si>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</si>
  <si>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Gasto devengado</t>
  </si>
  <si>
    <t>Presupesto Aprobado</t>
  </si>
  <si>
    <t>Prespuesto Modificado</t>
  </si>
  <si>
    <t>6.Fuente  Reporte del -SIGEF</t>
  </si>
  <si>
    <t>Febrero</t>
  </si>
  <si>
    <t>Marzo</t>
  </si>
  <si>
    <t>MINISTERIO DE DEFENSA</t>
  </si>
  <si>
    <t>HOSPITAL CENTRAL DE LAS FUERZAS ARMAS</t>
  </si>
  <si>
    <t>Encargado de Presupuesto</t>
  </si>
  <si>
    <t>Preparado Por:</t>
  </si>
  <si>
    <t>Autorizado Por:</t>
  </si>
  <si>
    <t>Sub-Director de Auditoria</t>
  </si>
  <si>
    <t>Revisado por:</t>
  </si>
  <si>
    <t>1er. Teniente Contador, F.A.R.D</t>
  </si>
  <si>
    <t>Abril</t>
  </si>
  <si>
    <t>Mayo</t>
  </si>
  <si>
    <t>Junio</t>
  </si>
  <si>
    <t>Julio</t>
  </si>
  <si>
    <t>Agosto</t>
  </si>
  <si>
    <t>Director Financiero</t>
  </si>
  <si>
    <t>Septiembre</t>
  </si>
  <si>
    <t>Octubre</t>
  </si>
  <si>
    <t>Noviembre</t>
  </si>
  <si>
    <t>Diciembre</t>
  </si>
  <si>
    <t>Lic. LAINEZ MANUEL BELLO MEDRANO</t>
  </si>
  <si>
    <t>Capitan de Fragata Contador, ARD.</t>
  </si>
  <si>
    <t>Mayor Contador, E.R.D</t>
  </si>
  <si>
    <t>Lic. HENRY ORTIZ TAVARES</t>
  </si>
  <si>
    <t>Año 2023</t>
  </si>
  <si>
    <t>Lic. OSCAR LEANDRO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</si>
</sst>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3" fontId="2" fillId="0" borderId="1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3" fontId="4" fillId="0" borderId="13" xfId="1" applyFont="1" applyBorder="1"/>
    <xf numFmtId="4" fontId="2" fillId="2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3" fontId="4" fillId="0" borderId="15" xfId="1" applyFont="1" applyBorder="1"/>
    <xf numFmtId="43" fontId="2" fillId="0" borderId="21" xfId="1" applyFont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2"/>
    </xf>
    <xf numFmtId="164" fontId="4" fillId="0" borderId="1" xfId="0" applyNumberFormat="1" applyFont="1" applyBorder="1" applyAlignment="1">
      <alignment vertical="center" wrapText="1"/>
    </xf>
    <xf numFmtId="43" fontId="4" fillId="0" borderId="0" xfId="1" applyFont="1" applyBorder="1"/>
    <xf numFmtId="4" fontId="4" fillId="0" borderId="4" xfId="1" applyNumberFormat="1" applyFont="1" applyBorder="1" applyAlignment="1">
      <alignment vertical="center" wrapText="1"/>
    </xf>
    <xf numFmtId="4" fontId="4" fillId="0" borderId="4" xfId="1" applyNumberFormat="1" applyFont="1" applyBorder="1"/>
    <xf numFmtId="0" fontId="4" fillId="0" borderId="15" xfId="0" applyFont="1" applyBorder="1"/>
    <xf numFmtId="4" fontId="4" fillId="0" borderId="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43" fontId="4" fillId="0" borderId="0" xfId="1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/>
    <xf numFmtId="43" fontId="4" fillId="0" borderId="4" xfId="1" applyFont="1" applyBorder="1" applyAlignment="1"/>
    <xf numFmtId="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 wrapText="1"/>
    </xf>
    <xf numFmtId="43" fontId="4" fillId="0" borderId="4" xfId="1" applyFont="1" applyBorder="1"/>
    <xf numFmtId="4" fontId="4" fillId="0" borderId="4" xfId="1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 indent="2"/>
    </xf>
    <xf numFmtId="0" fontId="4" fillId="0" borderId="20" xfId="0" applyFont="1" applyBorder="1"/>
    <xf numFmtId="43" fontId="4" fillId="0" borderId="11" xfId="1" applyFont="1" applyBorder="1"/>
    <xf numFmtId="4" fontId="4" fillId="0" borderId="6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4" fillId="0" borderId="13" xfId="0" applyFont="1" applyBorder="1"/>
    <xf numFmtId="43" fontId="4" fillId="0" borderId="9" xfId="1" applyFont="1" applyBorder="1"/>
    <xf numFmtId="4" fontId="4" fillId="0" borderId="2" xfId="0" applyNumberFormat="1" applyFont="1" applyBorder="1" applyAlignment="1">
      <alignment vertical="center" wrapText="1"/>
    </xf>
    <xf numFmtId="0" fontId="2" fillId="0" borderId="15" xfId="0" applyFont="1" applyBorder="1"/>
    <xf numFmtId="4" fontId="4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0" fontId="2" fillId="2" borderId="16" xfId="0" applyFont="1" applyFill="1" applyBorder="1" applyAlignment="1">
      <alignment horizontal="left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" fontId="4" fillId="0" borderId="4" xfId="0" applyNumberFormat="1" applyFont="1" applyBorder="1"/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vertical="center" wrapText="1"/>
    </xf>
    <xf numFmtId="43" fontId="4" fillId="0" borderId="22" xfId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4" fillId="0" borderId="2" xfId="0" applyFont="1" applyBorder="1"/>
    <xf numFmtId="43" fontId="2" fillId="0" borderId="23" xfId="1" applyFont="1" applyBorder="1" applyAlignment="1">
      <alignment vertical="center" wrapText="1"/>
    </xf>
    <xf numFmtId="0" fontId="4" fillId="0" borderId="10" xfId="0" applyFont="1" applyBorder="1"/>
    <xf numFmtId="43" fontId="4" fillId="0" borderId="6" xfId="1" applyFont="1" applyBorder="1"/>
    <xf numFmtId="4" fontId="4" fillId="0" borderId="6" xfId="0" applyNumberFormat="1" applyFont="1" applyBorder="1"/>
    <xf numFmtId="0" fontId="2" fillId="3" borderId="10" xfId="0" applyFont="1" applyFill="1" applyBorder="1" applyAlignment="1">
      <alignment horizontal="left" vertical="center"/>
    </xf>
    <xf numFmtId="164" fontId="2" fillId="3" borderId="2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6</xdr:row>
      <xdr:rowOff>131878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9775" cy="1274878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1181101</xdr:colOff>
      <xdr:row>1</xdr:row>
      <xdr:rowOff>115661</xdr:rowOff>
    </xdr:from>
    <xdr:to>
      <xdr:col>8</xdr:col>
      <xdr:colOff>313675</xdr:colOff>
      <xdr:row>7</xdr:row>
      <xdr:rowOff>175789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815" y="306161"/>
          <a:ext cx="1554645" cy="120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D128"/>
  <sheetViews>
    <sheetView showGridLines="0" tabSelected="1" zoomScale="70" zoomScaleNormal="70" workbookViewId="0">
      <selection activeCell="J40" sqref="J40"/>
    </sheetView>
  </sheetViews>
  <sheetFormatPr baseColWidth="10" defaultColWidth="9.140625" defaultRowHeight="15" x14ac:dyDescent="0.25"/>
  <cols>
    <col min="1" max="1" width="40" customWidth="1"/>
    <col min="2" max="2" width="21.5703125" customWidth="1"/>
    <col min="3" max="3" width="22" customWidth="1"/>
    <col min="4" max="4" width="39.5703125" bestFit="1" customWidth="1"/>
    <col min="5" max="8" width="18.140625" customWidth="1"/>
    <col min="9" max="9" width="19.28515625" bestFit="1" customWidth="1"/>
    <col min="10" max="10" width="17.85546875" bestFit="1" customWidth="1"/>
    <col min="11" max="12" width="17.85546875" customWidth="1"/>
    <col min="13" max="16" width="19.7109375" customWidth="1"/>
    <col min="17" max="17" width="22.140625" customWidth="1"/>
    <col min="19" max="19" width="96.7109375" bestFit="1" customWidth="1"/>
    <col min="20" max="20" width="10.85546875" bestFit="1" customWidth="1"/>
    <col min="21" max="28" width="6" bestFit="1" customWidth="1"/>
    <col min="29" max="30" width="7" bestFit="1" customWidth="1"/>
  </cols>
  <sheetData>
    <row r="9" spans="1:30" ht="18.75" x14ac:dyDescent="0.3">
      <c r="A9" s="88" t="s">
        <v>95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S9" s="1"/>
    </row>
    <row r="10" spans="1:30" ht="18.75" x14ac:dyDescent="0.25">
      <c r="A10" s="88" t="s">
        <v>96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2"/>
    </row>
    <row r="11" spans="1:30" ht="18.75" x14ac:dyDescent="0.25">
      <c r="A11" s="88" t="s">
        <v>117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S11" s="2"/>
    </row>
    <row r="12" spans="1:30" ht="18.75" x14ac:dyDescent="0.25">
      <c r="A12" s="88" t="s">
        <v>78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S12" s="2"/>
    </row>
    <row r="13" spans="1:30" ht="19.5" thickBot="1" x14ac:dyDescent="0.35">
      <c r="A13" s="89" t="s">
        <v>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S13" s="2"/>
    </row>
    <row r="14" spans="1:30" ht="18.75" customHeight="1" thickBot="1" x14ac:dyDescent="0.35">
      <c r="A14" s="10"/>
      <c r="B14" s="10"/>
      <c r="C14" s="10"/>
      <c r="D14" s="10"/>
      <c r="E14" s="85" t="s">
        <v>89</v>
      </c>
      <c r="F14" s="86"/>
      <c r="G14" s="86"/>
      <c r="H14" s="87"/>
      <c r="I14" s="85" t="s">
        <v>89</v>
      </c>
      <c r="J14" s="86"/>
      <c r="K14" s="86"/>
      <c r="L14" s="87"/>
      <c r="M14" s="11"/>
      <c r="N14" s="11"/>
      <c r="O14" s="11"/>
      <c r="P14" s="11"/>
      <c r="Q14" s="10"/>
      <c r="S14" s="2"/>
    </row>
    <row r="15" spans="1:30" ht="37.5" x14ac:dyDescent="0.25">
      <c r="A15" s="12" t="s">
        <v>1</v>
      </c>
      <c r="B15" s="13" t="s">
        <v>79</v>
      </c>
      <c r="C15" s="14" t="s">
        <v>90</v>
      </c>
      <c r="D15" s="15" t="s">
        <v>91</v>
      </c>
      <c r="E15" s="84" t="s">
        <v>80</v>
      </c>
      <c r="F15" s="84" t="s">
        <v>93</v>
      </c>
      <c r="G15" s="84" t="s">
        <v>94</v>
      </c>
      <c r="H15" s="84" t="s">
        <v>103</v>
      </c>
      <c r="I15" s="15" t="s">
        <v>104</v>
      </c>
      <c r="J15" s="15" t="s">
        <v>105</v>
      </c>
      <c r="K15" s="15" t="s">
        <v>106</v>
      </c>
      <c r="L15" s="15" t="s">
        <v>107</v>
      </c>
      <c r="M15" s="15" t="s">
        <v>109</v>
      </c>
      <c r="N15" s="15" t="s">
        <v>110</v>
      </c>
      <c r="O15" s="15" t="s">
        <v>111</v>
      </c>
      <c r="P15" s="15" t="s">
        <v>112</v>
      </c>
      <c r="Q15" s="15" t="s">
        <v>81</v>
      </c>
      <c r="AC15" s="5"/>
      <c r="AD15" s="5"/>
    </row>
    <row r="16" spans="1:30" ht="18.75" x14ac:dyDescent="0.25">
      <c r="A16" s="16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21" ht="19.5" thickBot="1" x14ac:dyDescent="0.35">
      <c r="A17" s="21" t="s">
        <v>2</v>
      </c>
      <c r="B17" s="22"/>
      <c r="C17" s="23">
        <f>+C18+C24+C34+C44+C60+C70</f>
        <v>929748668</v>
      </c>
      <c r="D17" s="23"/>
      <c r="E17" s="23">
        <f t="shared" ref="E17:I17" si="0">+E18+E24+E34+E44+E60+E70</f>
        <v>62516314.120000005</v>
      </c>
      <c r="F17" s="23">
        <f t="shared" si="0"/>
        <v>69822745.319999993</v>
      </c>
      <c r="G17" s="23">
        <f>+G18+G24+G34+G44+G60+G70</f>
        <v>72494180.760000005</v>
      </c>
      <c r="H17" s="23">
        <f>+H18+H24+H34+H44+H60+H70</f>
        <v>76579341.5</v>
      </c>
      <c r="I17" s="23">
        <f>+I18+I24+I34+I44+I60+I70</f>
        <v>71824787.49000001</v>
      </c>
      <c r="J17" s="23">
        <v>0</v>
      </c>
      <c r="K17" s="23">
        <f t="shared" ref="K17:P17" si="1">+K18+K24+K34+K44+K60+K70</f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>E17+F17+G17+H17+I17+J17+K17+L17+M17+N17+O17+P17</f>
        <v>353237369.19</v>
      </c>
      <c r="U17" s="4"/>
    </row>
    <row r="18" spans="1:21" ht="37.5" x14ac:dyDescent="0.3">
      <c r="A18" s="24" t="s">
        <v>88</v>
      </c>
      <c r="B18" s="25"/>
      <c r="C18" s="26">
        <f>+C19+C20+C21+C22+C23</f>
        <v>752506584</v>
      </c>
      <c r="D18" s="27"/>
      <c r="E18" s="28">
        <f>SUM(E19:E23)</f>
        <v>57783563.350000001</v>
      </c>
      <c r="F18" s="28">
        <f>SUM(F19:F23)</f>
        <v>57465703.579999998</v>
      </c>
      <c r="G18" s="28">
        <f>SUM(G19:G23)</f>
        <v>57401967.359999999</v>
      </c>
      <c r="H18" s="28">
        <f>+H19+H23</f>
        <v>57206098.130000003</v>
      </c>
      <c r="I18" s="28">
        <f>+I19+I23</f>
        <v>57478023.830000006</v>
      </c>
      <c r="J18" s="28"/>
      <c r="K18" s="28"/>
      <c r="L18" s="28"/>
      <c r="M18" s="28"/>
      <c r="N18" s="28"/>
      <c r="O18" s="28"/>
      <c r="P18" s="28"/>
      <c r="Q18" s="28">
        <f>SUM(Q19:Q23)</f>
        <v>287335356.25</v>
      </c>
      <c r="U18" s="4"/>
    </row>
    <row r="19" spans="1:21" ht="18.75" x14ac:dyDescent="0.3">
      <c r="A19" s="29" t="s">
        <v>3</v>
      </c>
      <c r="B19" s="25"/>
      <c r="C19" s="30">
        <v>679409872</v>
      </c>
      <c r="D19" s="31"/>
      <c r="E19" s="32">
        <v>56495914.770000003</v>
      </c>
      <c r="F19" s="32">
        <v>57282858.93</v>
      </c>
      <c r="G19" s="32">
        <v>57214758.390000001</v>
      </c>
      <c r="H19" s="32">
        <v>55911822.859999999</v>
      </c>
      <c r="I19" s="32">
        <v>56166962.880000003</v>
      </c>
      <c r="J19" s="32"/>
      <c r="K19" s="32"/>
      <c r="L19" s="32"/>
      <c r="M19" s="32"/>
      <c r="N19" s="32"/>
      <c r="O19" s="32"/>
      <c r="P19" s="32"/>
      <c r="Q19" s="33">
        <f>SUM(E19:M19)</f>
        <v>283072317.82999998</v>
      </c>
    </row>
    <row r="20" spans="1:21" ht="18.75" x14ac:dyDescent="0.3">
      <c r="A20" s="29" t="s">
        <v>4</v>
      </c>
      <c r="B20" s="34"/>
      <c r="C20" s="30">
        <v>57883476</v>
      </c>
      <c r="D20" s="31"/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/>
      <c r="K20" s="35"/>
      <c r="L20" s="35"/>
      <c r="M20" s="35"/>
      <c r="N20" s="35"/>
      <c r="O20" s="35"/>
      <c r="P20" s="35"/>
      <c r="Q20" s="33">
        <f>SUM(E20:G20)</f>
        <v>0</v>
      </c>
    </row>
    <row r="21" spans="1:21" ht="18.75" customHeight="1" x14ac:dyDescent="0.3">
      <c r="A21" s="36" t="s">
        <v>5</v>
      </c>
      <c r="B21" s="34"/>
      <c r="C21" s="30"/>
      <c r="D21" s="31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/>
      <c r="K21" s="35"/>
      <c r="L21" s="35"/>
      <c r="M21" s="35"/>
      <c r="N21" s="35"/>
      <c r="O21" s="35"/>
      <c r="P21" s="35"/>
      <c r="Q21" s="33">
        <f>SUM(E21:F21)</f>
        <v>0</v>
      </c>
    </row>
    <row r="22" spans="1:21" s="9" customFormat="1" ht="18" customHeight="1" x14ac:dyDescent="0.3">
      <c r="A22" s="37" t="s">
        <v>6</v>
      </c>
      <c r="B22" s="38"/>
      <c r="C22" s="30"/>
      <c r="D22" s="39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/>
      <c r="K22" s="35"/>
      <c r="L22" s="35"/>
      <c r="M22" s="35"/>
      <c r="N22" s="35"/>
      <c r="O22" s="35"/>
      <c r="P22" s="35"/>
      <c r="Q22" s="33">
        <f>SUM(E22:F22)</f>
        <v>0</v>
      </c>
    </row>
    <row r="23" spans="1:21" s="8" customFormat="1" ht="18.75" x14ac:dyDescent="0.3">
      <c r="A23" s="40" t="s">
        <v>7</v>
      </c>
      <c r="B23" s="41"/>
      <c r="C23" s="30">
        <v>15213236</v>
      </c>
      <c r="D23" s="42">
        <v>0</v>
      </c>
      <c r="E23" s="43">
        <v>1287648.58</v>
      </c>
      <c r="F23" s="43">
        <v>182844.65</v>
      </c>
      <c r="G23" s="43">
        <v>187208.97</v>
      </c>
      <c r="H23" s="43">
        <v>1294275.27</v>
      </c>
      <c r="I23" s="43">
        <v>1311060.95</v>
      </c>
      <c r="J23" s="43"/>
      <c r="K23" s="43"/>
      <c r="L23" s="43"/>
      <c r="M23" s="43"/>
      <c r="N23" s="43"/>
      <c r="O23" s="43"/>
      <c r="P23" s="43"/>
      <c r="Q23" s="33">
        <f>SUM(E23:M23)</f>
        <v>4263038.42</v>
      </c>
    </row>
    <row r="24" spans="1:21" ht="37.5" x14ac:dyDescent="0.3">
      <c r="A24" s="24" t="s">
        <v>8</v>
      </c>
      <c r="B24" s="34"/>
      <c r="C24" s="23">
        <f>SUM(C25:C33)</f>
        <v>36523795</v>
      </c>
      <c r="D24" s="23">
        <f t="shared" ref="D24:M24" si="2">SUM(D25:D33)</f>
        <v>0</v>
      </c>
      <c r="E24" s="23">
        <f t="shared" si="2"/>
        <v>2490072.25</v>
      </c>
      <c r="F24" s="23">
        <f>SUM(F25:F33)</f>
        <v>2612624.73</v>
      </c>
      <c r="G24" s="23">
        <f>SUM(G25:G33)</f>
        <v>2449286.4300000002</v>
      </c>
      <c r="H24" s="23">
        <f t="shared" si="2"/>
        <v>3488683.08</v>
      </c>
      <c r="I24" s="23">
        <f t="shared" si="2"/>
        <v>4537754.9000000004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  <c r="N24" s="23">
        <f>SUM(N25:N33)</f>
        <v>0</v>
      </c>
      <c r="O24" s="23">
        <f>SUM(O25:O33)</f>
        <v>0</v>
      </c>
      <c r="P24" s="23">
        <f>+P25+P29+P31+P32</f>
        <v>0</v>
      </c>
      <c r="Q24" s="23">
        <f>SUM(Q25:Q33)</f>
        <v>14078421.91</v>
      </c>
    </row>
    <row r="25" spans="1:21" ht="18.75" x14ac:dyDescent="0.3">
      <c r="A25" s="29" t="s">
        <v>9</v>
      </c>
      <c r="B25" s="34"/>
      <c r="C25" s="44">
        <v>32063795</v>
      </c>
      <c r="D25" s="45">
        <v>0</v>
      </c>
      <c r="E25" s="35">
        <v>2457032.25</v>
      </c>
      <c r="F25" s="35">
        <v>2551204.73</v>
      </c>
      <c r="G25" s="35">
        <v>2387866.4300000002</v>
      </c>
      <c r="H25" s="35">
        <v>2489222.2999999998</v>
      </c>
      <c r="I25" s="35">
        <v>2583691.4300000002</v>
      </c>
      <c r="J25" s="35"/>
      <c r="K25" s="35"/>
      <c r="L25" s="35"/>
      <c r="M25" s="35"/>
      <c r="N25" s="35"/>
      <c r="O25" s="35"/>
      <c r="P25" s="35"/>
      <c r="Q25" s="33">
        <f>SUM(E25:O25)</f>
        <v>12469017.140000001</v>
      </c>
    </row>
    <row r="26" spans="1:21" ht="18.75" x14ac:dyDescent="0.3">
      <c r="A26" s="36" t="s">
        <v>10</v>
      </c>
      <c r="B26" s="34"/>
      <c r="C26" s="30">
        <v>0</v>
      </c>
      <c r="D26" s="31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/>
      <c r="K26" s="35"/>
      <c r="L26" s="35"/>
      <c r="M26" s="35"/>
      <c r="N26" s="35"/>
      <c r="O26" s="35"/>
      <c r="P26" s="35"/>
      <c r="Q26" s="33">
        <f>SUM(E26:F26)</f>
        <v>0</v>
      </c>
    </row>
    <row r="27" spans="1:21" ht="18.75" x14ac:dyDescent="0.3">
      <c r="A27" s="29" t="s">
        <v>11</v>
      </c>
      <c r="B27" s="34"/>
      <c r="C27" s="30">
        <v>0</v>
      </c>
      <c r="D27" s="31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/>
      <c r="K27" s="35"/>
      <c r="L27" s="35"/>
      <c r="M27" s="35"/>
      <c r="N27" s="35"/>
      <c r="O27" s="35"/>
      <c r="P27" s="35"/>
      <c r="Q27" s="33">
        <f>SUM(E27:F27)</f>
        <v>0</v>
      </c>
    </row>
    <row r="28" spans="1:21" ht="18" customHeight="1" x14ac:dyDescent="0.3">
      <c r="A28" s="29" t="s">
        <v>12</v>
      </c>
      <c r="B28" s="34"/>
      <c r="C28" s="30">
        <v>70000</v>
      </c>
      <c r="D28" s="31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/>
      <c r="K28" s="35"/>
      <c r="L28" s="35"/>
      <c r="M28" s="35"/>
      <c r="N28" s="35"/>
      <c r="O28" s="35"/>
      <c r="P28" s="35"/>
      <c r="Q28" s="33">
        <f>SUM(E28:F28)</f>
        <v>0</v>
      </c>
    </row>
    <row r="29" spans="1:21" ht="18.75" x14ac:dyDescent="0.3">
      <c r="A29" s="29" t="s">
        <v>13</v>
      </c>
      <c r="B29" s="34"/>
      <c r="C29" s="30">
        <v>1200000</v>
      </c>
      <c r="D29" s="31">
        <v>0</v>
      </c>
      <c r="E29" s="35">
        <v>0</v>
      </c>
      <c r="F29" s="35">
        <v>0</v>
      </c>
      <c r="G29" s="35">
        <v>0</v>
      </c>
      <c r="H29" s="35">
        <v>273288</v>
      </c>
      <c r="I29" s="35">
        <v>136644</v>
      </c>
      <c r="J29" s="35"/>
      <c r="K29" s="35"/>
      <c r="L29" s="35"/>
      <c r="M29" s="35"/>
      <c r="N29" s="35"/>
      <c r="O29" s="35"/>
      <c r="P29" s="35"/>
      <c r="Q29" s="33">
        <f>SUM(E29:O29)</f>
        <v>409932</v>
      </c>
    </row>
    <row r="30" spans="1:21" ht="18.75" x14ac:dyDescent="0.3">
      <c r="A30" s="29" t="s">
        <v>14</v>
      </c>
      <c r="B30" s="34"/>
      <c r="C30" s="30">
        <v>90000</v>
      </c>
      <c r="D30" s="31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/>
      <c r="K30" s="35"/>
      <c r="L30" s="35"/>
      <c r="M30" s="35"/>
      <c r="N30" s="35"/>
      <c r="O30" s="35"/>
      <c r="P30" s="35"/>
      <c r="Q30" s="33">
        <f>SUM(E30:F30)</f>
        <v>0</v>
      </c>
    </row>
    <row r="31" spans="1:21" ht="75" x14ac:dyDescent="0.3">
      <c r="A31" s="29" t="s">
        <v>15</v>
      </c>
      <c r="B31" s="34"/>
      <c r="C31" s="30">
        <v>2500000</v>
      </c>
      <c r="D31" s="31">
        <v>0</v>
      </c>
      <c r="E31" s="35">
        <v>33040</v>
      </c>
      <c r="F31" s="35">
        <v>16520</v>
      </c>
      <c r="G31" s="35">
        <v>16520</v>
      </c>
      <c r="H31" s="35">
        <v>664642.78</v>
      </c>
      <c r="I31" s="35">
        <v>174519.99</v>
      </c>
      <c r="J31" s="35"/>
      <c r="K31" s="35"/>
      <c r="L31" s="35"/>
      <c r="M31" s="35"/>
      <c r="N31" s="35"/>
      <c r="O31" s="35"/>
      <c r="P31" s="35"/>
      <c r="Q31" s="33">
        <f>SUM(E31:O31)</f>
        <v>905242.77</v>
      </c>
    </row>
    <row r="32" spans="1:21" ht="56.25" x14ac:dyDescent="0.3">
      <c r="A32" s="29" t="s">
        <v>16</v>
      </c>
      <c r="B32" s="34"/>
      <c r="C32" s="30">
        <v>600000</v>
      </c>
      <c r="D32" s="31">
        <v>0</v>
      </c>
      <c r="E32" s="35">
        <v>0</v>
      </c>
      <c r="F32" s="35">
        <v>44900</v>
      </c>
      <c r="G32" s="35">
        <v>44900</v>
      </c>
      <c r="H32" s="35">
        <v>61530</v>
      </c>
      <c r="I32" s="35">
        <v>142900</v>
      </c>
      <c r="J32" s="35"/>
      <c r="K32" s="35"/>
      <c r="L32" s="35"/>
      <c r="M32" s="35"/>
      <c r="N32" s="35"/>
      <c r="O32" s="35"/>
      <c r="P32" s="35"/>
      <c r="Q32" s="46">
        <f>SUM(E32:M32)</f>
        <v>294230</v>
      </c>
    </row>
    <row r="33" spans="1:17" ht="18.75" x14ac:dyDescent="0.3">
      <c r="A33" s="36" t="s">
        <v>17</v>
      </c>
      <c r="B33" s="34"/>
      <c r="C33" s="30"/>
      <c r="D33" s="4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1499999.48</v>
      </c>
      <c r="J33" s="35"/>
      <c r="K33" s="35"/>
      <c r="L33" s="35"/>
      <c r="M33" s="35"/>
      <c r="N33" s="35"/>
      <c r="O33" s="35"/>
      <c r="P33" s="35"/>
      <c r="Q33" s="33">
        <f>SUM(E33:F33)</f>
        <v>0</v>
      </c>
    </row>
    <row r="34" spans="1:17" ht="37.5" x14ac:dyDescent="0.3">
      <c r="A34" s="24" t="s">
        <v>18</v>
      </c>
      <c r="B34" s="34"/>
      <c r="C34" s="23">
        <f t="shared" ref="C34:N34" si="3">SUM(C35:C43)</f>
        <v>129918289</v>
      </c>
      <c r="D34" s="23">
        <f t="shared" si="3"/>
        <v>0</v>
      </c>
      <c r="E34" s="23">
        <f t="shared" si="3"/>
        <v>2242678.52</v>
      </c>
      <c r="F34" s="23">
        <f t="shared" si="3"/>
        <v>9744417.0099999998</v>
      </c>
      <c r="G34" s="23">
        <f t="shared" si="3"/>
        <v>12642926.970000001</v>
      </c>
      <c r="H34" s="23">
        <f t="shared" si="3"/>
        <v>11202022.93</v>
      </c>
      <c r="I34" s="23">
        <f>SUM(I35:I43)</f>
        <v>9662761.9199999999</v>
      </c>
      <c r="J34" s="23">
        <f t="shared" si="3"/>
        <v>0</v>
      </c>
      <c r="K34" s="23">
        <f t="shared" si="3"/>
        <v>0</v>
      </c>
      <c r="L34" s="23">
        <f t="shared" si="3"/>
        <v>0</v>
      </c>
      <c r="M34" s="23">
        <f t="shared" si="3"/>
        <v>0</v>
      </c>
      <c r="N34" s="23">
        <f t="shared" si="3"/>
        <v>0</v>
      </c>
      <c r="O34" s="23">
        <f>SUM(O35:O43)</f>
        <v>0</v>
      </c>
      <c r="P34" s="23">
        <f>+P35+P39+P37+P38+P40+P41+P43</f>
        <v>0</v>
      </c>
      <c r="Q34" s="23">
        <f>SUM(Q35:Q43)</f>
        <v>45494807.350000001</v>
      </c>
    </row>
    <row r="35" spans="1:17" ht="18.75" x14ac:dyDescent="0.3">
      <c r="A35" s="36" t="s">
        <v>19</v>
      </c>
      <c r="B35" s="34"/>
      <c r="C35" s="30">
        <v>26000000</v>
      </c>
      <c r="D35" s="45">
        <v>0</v>
      </c>
      <c r="E35" s="35">
        <v>2201775</v>
      </c>
      <c r="F35" s="35">
        <v>2388750</v>
      </c>
      <c r="G35" s="35">
        <v>2204100</v>
      </c>
      <c r="H35" s="35">
        <v>2337915</v>
      </c>
      <c r="I35" s="35">
        <v>2291608.7999999998</v>
      </c>
      <c r="J35" s="35"/>
      <c r="K35" s="35"/>
      <c r="L35" s="35"/>
      <c r="M35" s="35"/>
      <c r="N35" s="35"/>
      <c r="O35" s="79"/>
      <c r="P35" s="79"/>
      <c r="Q35" s="46">
        <f t="shared" ref="Q35:Q41" si="4">SUM(E35:O35)</f>
        <v>11424148.800000001</v>
      </c>
    </row>
    <row r="36" spans="1:17" ht="18.75" x14ac:dyDescent="0.3">
      <c r="A36" s="29" t="s">
        <v>20</v>
      </c>
      <c r="B36" s="34"/>
      <c r="C36" s="30">
        <v>1000000</v>
      </c>
      <c r="D36" s="4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/>
      <c r="K36" s="79"/>
      <c r="L36" s="79"/>
      <c r="M36" s="79"/>
      <c r="N36" s="79"/>
      <c r="O36" s="79"/>
      <c r="P36" s="79"/>
      <c r="Q36" s="46">
        <f t="shared" si="4"/>
        <v>0</v>
      </c>
    </row>
    <row r="37" spans="1:17" ht="18.75" x14ac:dyDescent="0.3">
      <c r="A37" s="36" t="s">
        <v>21</v>
      </c>
      <c r="B37" s="34"/>
      <c r="C37" s="30">
        <v>4700000</v>
      </c>
      <c r="D37" s="45">
        <v>0</v>
      </c>
      <c r="E37" s="35">
        <v>0</v>
      </c>
      <c r="F37" s="35">
        <v>458961</v>
      </c>
      <c r="G37" s="35">
        <v>198647.1</v>
      </c>
      <c r="H37" s="35">
        <v>366980</v>
      </c>
      <c r="I37" s="35">
        <v>573975.6</v>
      </c>
      <c r="J37" s="35"/>
      <c r="K37" s="79"/>
      <c r="L37" s="79"/>
      <c r="M37" s="79"/>
      <c r="N37" s="79"/>
      <c r="O37" s="79"/>
      <c r="P37" s="79"/>
      <c r="Q37" s="46">
        <f t="shared" si="4"/>
        <v>1598563.7</v>
      </c>
    </row>
    <row r="38" spans="1:17" ht="37.5" x14ac:dyDescent="0.3">
      <c r="A38" s="29" t="s">
        <v>22</v>
      </c>
      <c r="B38" s="34"/>
      <c r="C38" s="30">
        <v>25414795</v>
      </c>
      <c r="D38" s="45">
        <v>0</v>
      </c>
      <c r="E38" s="35">
        <v>0</v>
      </c>
      <c r="F38" s="35">
        <v>1692030</v>
      </c>
      <c r="G38" s="35">
        <v>2698100.48</v>
      </c>
      <c r="H38" s="35">
        <v>3170559</v>
      </c>
      <c r="I38" s="35">
        <v>1085795.0900000001</v>
      </c>
      <c r="J38" s="35"/>
      <c r="K38" s="35"/>
      <c r="L38" s="35"/>
      <c r="M38" s="35"/>
      <c r="N38" s="35"/>
      <c r="O38" s="79"/>
      <c r="P38" s="79"/>
      <c r="Q38" s="46">
        <f t="shared" si="4"/>
        <v>8646484.5700000003</v>
      </c>
    </row>
    <row r="39" spans="1:17" ht="18.75" x14ac:dyDescent="0.3">
      <c r="A39" s="36" t="s">
        <v>23</v>
      </c>
      <c r="B39" s="34"/>
      <c r="C39" s="30">
        <v>900000</v>
      </c>
      <c r="D39" s="31">
        <v>0</v>
      </c>
      <c r="E39" s="35">
        <v>0</v>
      </c>
      <c r="F39" s="35">
        <v>0</v>
      </c>
      <c r="G39" s="35">
        <v>0</v>
      </c>
      <c r="H39" s="35">
        <v>0</v>
      </c>
      <c r="I39" s="35">
        <v>3540</v>
      </c>
      <c r="J39" s="35"/>
      <c r="K39" s="35"/>
      <c r="L39" s="35"/>
      <c r="M39" s="35"/>
      <c r="N39" s="35"/>
      <c r="O39" s="79"/>
      <c r="P39" s="79"/>
      <c r="Q39" s="46">
        <f t="shared" si="4"/>
        <v>3540</v>
      </c>
    </row>
    <row r="40" spans="1:17" ht="56.25" x14ac:dyDescent="0.3">
      <c r="A40" s="47" t="s">
        <v>24</v>
      </c>
      <c r="B40" s="48"/>
      <c r="C40" s="30">
        <v>2000000</v>
      </c>
      <c r="D40" s="49">
        <v>0</v>
      </c>
      <c r="E40" s="50">
        <v>0</v>
      </c>
      <c r="F40" s="50">
        <v>0</v>
      </c>
      <c r="G40" s="50">
        <v>0</v>
      </c>
      <c r="H40" s="35">
        <v>19440.97</v>
      </c>
      <c r="I40" s="35">
        <v>7625.87</v>
      </c>
      <c r="J40" s="35"/>
      <c r="K40" s="35"/>
      <c r="L40" s="35"/>
      <c r="M40" s="35"/>
      <c r="N40" s="35"/>
      <c r="O40" s="79"/>
      <c r="P40" s="79"/>
      <c r="Q40" s="46">
        <f t="shared" si="4"/>
        <v>27066.84</v>
      </c>
    </row>
    <row r="41" spans="1:17" ht="56.25" x14ac:dyDescent="0.3">
      <c r="A41" s="51" t="s">
        <v>25</v>
      </c>
      <c r="B41" s="52"/>
      <c r="C41" s="30">
        <v>33900000</v>
      </c>
      <c r="D41" s="53">
        <v>0</v>
      </c>
      <c r="E41" s="54">
        <v>40903.519999999997</v>
      </c>
      <c r="F41" s="54">
        <v>2918735.1</v>
      </c>
      <c r="G41" s="54">
        <v>4476237.66</v>
      </c>
      <c r="H41" s="35">
        <v>2847939.47</v>
      </c>
      <c r="I41" s="35">
        <v>1754669.01</v>
      </c>
      <c r="J41" s="35"/>
      <c r="K41" s="35"/>
      <c r="L41" s="35"/>
      <c r="M41" s="35"/>
      <c r="N41" s="35"/>
      <c r="O41" s="35"/>
      <c r="P41" s="35"/>
      <c r="Q41" s="46">
        <f t="shared" si="4"/>
        <v>12038484.76</v>
      </c>
    </row>
    <row r="42" spans="1:17" ht="75" x14ac:dyDescent="0.3">
      <c r="A42" s="29" t="s">
        <v>26</v>
      </c>
      <c r="B42" s="34"/>
      <c r="C42" s="30">
        <v>0</v>
      </c>
      <c r="D42" s="31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/>
      <c r="K42" s="35"/>
      <c r="L42" s="35"/>
      <c r="M42" s="35"/>
      <c r="N42" s="35"/>
      <c r="O42" s="35"/>
      <c r="P42" s="35"/>
      <c r="Q42" s="46">
        <f>SUM(E42:I42)</f>
        <v>0</v>
      </c>
    </row>
    <row r="43" spans="1:17" ht="37.5" x14ac:dyDescent="0.3">
      <c r="A43" s="29" t="s">
        <v>27</v>
      </c>
      <c r="B43" s="34"/>
      <c r="C43" s="30">
        <v>36003494</v>
      </c>
      <c r="D43" s="31">
        <v>0</v>
      </c>
      <c r="E43" s="35">
        <v>0</v>
      </c>
      <c r="F43" s="35">
        <v>2285940.91</v>
      </c>
      <c r="G43" s="35">
        <v>3065841.73</v>
      </c>
      <c r="H43" s="35">
        <v>2459188.4900000002</v>
      </c>
      <c r="I43" s="35">
        <v>3945547.55</v>
      </c>
      <c r="J43" s="35"/>
      <c r="K43" s="35"/>
      <c r="L43" s="35"/>
      <c r="M43" s="35"/>
      <c r="N43" s="35"/>
      <c r="O43" s="35"/>
      <c r="P43" s="35"/>
      <c r="Q43" s="46">
        <f>SUM(E43:O43)</f>
        <v>11756518.68</v>
      </c>
    </row>
    <row r="44" spans="1:17" s="6" customFormat="1" ht="37.5" x14ac:dyDescent="0.3">
      <c r="A44" s="24" t="s">
        <v>28</v>
      </c>
      <c r="B44" s="55"/>
      <c r="C44" s="23">
        <f>SUM(C45:C51)</f>
        <v>0</v>
      </c>
      <c r="D44" s="23">
        <f>SUM(D45:D51)</f>
        <v>0</v>
      </c>
      <c r="E44" s="23">
        <f>SUM(E45:E51)</f>
        <v>0</v>
      </c>
      <c r="F44" s="23">
        <v>0</v>
      </c>
      <c r="G44" s="23">
        <v>0</v>
      </c>
      <c r="H44" s="23">
        <v>0</v>
      </c>
      <c r="I44" s="23">
        <v>0</v>
      </c>
      <c r="J44" s="23"/>
      <c r="K44" s="23"/>
      <c r="L44" s="23"/>
      <c r="M44" s="23"/>
      <c r="N44" s="23"/>
      <c r="O44" s="23"/>
      <c r="P44" s="23"/>
      <c r="Q44" s="23">
        <f>SUM(F44:F44)</f>
        <v>0</v>
      </c>
    </row>
    <row r="45" spans="1:17" ht="56.25" x14ac:dyDescent="0.3">
      <c r="A45" s="29" t="s">
        <v>29</v>
      </c>
      <c r="B45" s="34"/>
      <c r="C45" s="30"/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/>
      <c r="Q45" s="43">
        <v>0</v>
      </c>
    </row>
    <row r="46" spans="1:17" ht="56.25" x14ac:dyDescent="0.3">
      <c r="A46" s="29" t="s">
        <v>30</v>
      </c>
      <c r="B46" s="34"/>
      <c r="C46" s="30"/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/>
      <c r="K46" s="35"/>
      <c r="L46" s="35"/>
      <c r="M46" s="35"/>
      <c r="N46" s="35"/>
      <c r="O46" s="35"/>
      <c r="P46" s="35"/>
      <c r="Q46" s="43">
        <v>0</v>
      </c>
    </row>
    <row r="47" spans="1:17" ht="56.25" x14ac:dyDescent="0.3">
      <c r="A47" s="29" t="s">
        <v>31</v>
      </c>
      <c r="B47" s="34"/>
      <c r="C47" s="30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/>
      <c r="K47" s="35"/>
      <c r="L47" s="35"/>
      <c r="M47" s="35"/>
      <c r="N47" s="35"/>
      <c r="O47" s="35"/>
      <c r="P47" s="35"/>
      <c r="Q47" s="43">
        <v>0</v>
      </c>
    </row>
    <row r="48" spans="1:17" ht="56.25" x14ac:dyDescent="0.3">
      <c r="A48" s="29" t="s">
        <v>32</v>
      </c>
      <c r="B48" s="34"/>
      <c r="C48" s="30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/>
      <c r="K48" s="35"/>
      <c r="L48" s="35"/>
      <c r="M48" s="35"/>
      <c r="N48" s="35"/>
      <c r="O48" s="35"/>
      <c r="P48" s="35"/>
      <c r="Q48" s="43">
        <v>0</v>
      </c>
    </row>
    <row r="49" spans="1:20" ht="56.25" x14ac:dyDescent="0.3">
      <c r="A49" s="29" t="s">
        <v>33</v>
      </c>
      <c r="B49" s="34"/>
      <c r="C49" s="30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/>
      <c r="K49" s="35"/>
      <c r="L49" s="35"/>
      <c r="M49" s="35"/>
      <c r="N49" s="35"/>
      <c r="O49" s="35"/>
      <c r="P49" s="35"/>
      <c r="Q49" s="43">
        <v>0</v>
      </c>
    </row>
    <row r="50" spans="1:20" ht="56.25" x14ac:dyDescent="0.3">
      <c r="A50" s="29" t="s">
        <v>34</v>
      </c>
      <c r="B50" s="34"/>
      <c r="C50" s="30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/>
      <c r="K50" s="35"/>
      <c r="L50" s="35"/>
      <c r="M50" s="35"/>
      <c r="N50" s="35"/>
      <c r="O50" s="35"/>
      <c r="P50" s="35"/>
      <c r="Q50" s="43">
        <v>0</v>
      </c>
    </row>
    <row r="51" spans="1:20" ht="56.25" x14ac:dyDescent="0.3">
      <c r="A51" s="29" t="s">
        <v>35</v>
      </c>
      <c r="B51" s="34"/>
      <c r="C51" s="30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/>
      <c r="K51" s="35"/>
      <c r="L51" s="35"/>
      <c r="M51" s="35"/>
      <c r="N51" s="35"/>
      <c r="O51" s="35"/>
      <c r="P51" s="35"/>
      <c r="Q51" s="35">
        <f>SUM(Q52:Q58)</f>
        <v>0</v>
      </c>
    </row>
    <row r="52" spans="1:20" ht="37.5" x14ac:dyDescent="0.3">
      <c r="A52" s="24" t="s">
        <v>36</v>
      </c>
      <c r="B52" s="34"/>
      <c r="C52" s="23"/>
      <c r="D52" s="23">
        <f t="shared" ref="D52:E52" si="5">SUM(D53:D59)</f>
        <v>0</v>
      </c>
      <c r="E52" s="23">
        <f t="shared" si="5"/>
        <v>0</v>
      </c>
      <c r="F52" s="23">
        <v>0</v>
      </c>
      <c r="G52" s="23">
        <v>0</v>
      </c>
      <c r="H52" s="23">
        <v>0</v>
      </c>
      <c r="I52" s="23">
        <v>0</v>
      </c>
      <c r="J52" s="23"/>
      <c r="K52" s="23"/>
      <c r="L52" s="23"/>
      <c r="M52" s="23"/>
      <c r="N52" s="23"/>
      <c r="O52" s="23"/>
      <c r="P52" s="23"/>
      <c r="Q52" s="23">
        <f>SUM(F52:F52)</f>
        <v>0</v>
      </c>
    </row>
    <row r="53" spans="1:20" ht="37.5" x14ac:dyDescent="0.3">
      <c r="A53" s="29" t="s">
        <v>37</v>
      </c>
      <c r="B53" s="34"/>
      <c r="C53" s="30"/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/>
      <c r="K53" s="35"/>
      <c r="L53" s="35"/>
      <c r="M53" s="35"/>
      <c r="N53" s="35"/>
      <c r="O53" s="35"/>
      <c r="P53" s="35"/>
      <c r="Q53" s="43">
        <v>0</v>
      </c>
    </row>
    <row r="54" spans="1:20" ht="56.25" x14ac:dyDescent="0.3">
      <c r="A54" s="29" t="s">
        <v>38</v>
      </c>
      <c r="B54" s="34"/>
      <c r="C54" s="30"/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5"/>
      <c r="O54" s="35"/>
      <c r="P54" s="35"/>
      <c r="Q54" s="43">
        <v>0</v>
      </c>
    </row>
    <row r="55" spans="1:20" ht="56.25" x14ac:dyDescent="0.3">
      <c r="A55" s="29" t="s">
        <v>39</v>
      </c>
      <c r="B55" s="34"/>
      <c r="C55" s="30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/>
      <c r="K55" s="35"/>
      <c r="L55" s="35"/>
      <c r="M55" s="35"/>
      <c r="N55" s="35"/>
      <c r="O55" s="35"/>
      <c r="P55" s="35"/>
      <c r="Q55" s="43">
        <v>0</v>
      </c>
    </row>
    <row r="56" spans="1:20" ht="56.25" x14ac:dyDescent="0.3">
      <c r="A56" s="47" t="s">
        <v>40</v>
      </c>
      <c r="B56" s="48"/>
      <c r="C56" s="30"/>
      <c r="D56" s="50">
        <v>0</v>
      </c>
      <c r="E56" s="50">
        <v>0</v>
      </c>
      <c r="F56" s="35">
        <v>0</v>
      </c>
      <c r="G56" s="35">
        <v>0</v>
      </c>
      <c r="H56" s="35">
        <v>0</v>
      </c>
      <c r="I56" s="50">
        <v>0</v>
      </c>
      <c r="J56" s="50"/>
      <c r="K56" s="50"/>
      <c r="L56" s="50"/>
      <c r="M56" s="50"/>
      <c r="N56" s="50"/>
      <c r="O56" s="50"/>
      <c r="P56" s="50"/>
      <c r="Q56" s="56">
        <v>0</v>
      </c>
    </row>
    <row r="57" spans="1:20" ht="56.25" x14ac:dyDescent="0.3">
      <c r="A57" s="51" t="s">
        <v>41</v>
      </c>
      <c r="B57" s="52"/>
      <c r="C57" s="30"/>
      <c r="D57" s="54">
        <v>0</v>
      </c>
      <c r="E57" s="54">
        <v>0</v>
      </c>
      <c r="F57" s="54">
        <v>0</v>
      </c>
      <c r="G57" s="35">
        <v>0</v>
      </c>
      <c r="H57" s="54">
        <v>0</v>
      </c>
      <c r="I57" s="54">
        <v>0</v>
      </c>
      <c r="J57" s="54"/>
      <c r="K57" s="54"/>
      <c r="L57" s="54"/>
      <c r="M57" s="54"/>
      <c r="N57" s="54"/>
      <c r="O57" s="54"/>
      <c r="P57" s="54"/>
      <c r="Q57" s="57">
        <v>0</v>
      </c>
    </row>
    <row r="58" spans="1:20" ht="37.5" x14ac:dyDescent="0.3">
      <c r="A58" s="29" t="s">
        <v>42</v>
      </c>
      <c r="B58" s="34"/>
      <c r="C58" s="30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/>
      <c r="K58" s="35"/>
      <c r="L58" s="35"/>
      <c r="M58" s="35"/>
      <c r="N58" s="35"/>
      <c r="O58" s="35"/>
      <c r="P58" s="35"/>
      <c r="Q58" s="43">
        <v>0</v>
      </c>
    </row>
    <row r="59" spans="1:20" ht="56.25" x14ac:dyDescent="0.3">
      <c r="A59" s="29" t="s">
        <v>43</v>
      </c>
      <c r="B59" s="34"/>
      <c r="C59" s="30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/>
      <c r="K59" s="35"/>
      <c r="L59" s="35"/>
      <c r="M59" s="35"/>
      <c r="N59" s="35"/>
      <c r="O59" s="35"/>
      <c r="P59" s="35"/>
      <c r="Q59" s="35">
        <v>0</v>
      </c>
    </row>
    <row r="60" spans="1:20" ht="37.5" x14ac:dyDescent="0.3">
      <c r="A60" s="24" t="s">
        <v>44</v>
      </c>
      <c r="B60" s="34"/>
      <c r="C60" s="23">
        <f>SUM(C61:C69)</f>
        <v>10800000</v>
      </c>
      <c r="D60" s="23">
        <f t="shared" ref="D60:E60" si="6">SUM(D61:D69)</f>
        <v>0</v>
      </c>
      <c r="E60" s="23">
        <f t="shared" si="6"/>
        <v>0</v>
      </c>
      <c r="F60" s="23">
        <f t="shared" ref="F60" si="7">SUM(F61:F69)</f>
        <v>0</v>
      </c>
      <c r="G60" s="23">
        <f>G61+G69</f>
        <v>0</v>
      </c>
      <c r="H60" s="23">
        <f>+H61+H63+H65</f>
        <v>4682537.3599999994</v>
      </c>
      <c r="I60" s="23">
        <f>I61+I69+I63+I65</f>
        <v>146246.84</v>
      </c>
      <c r="J60" s="23">
        <f>J61+J69+J63</f>
        <v>0</v>
      </c>
      <c r="K60" s="23">
        <f>K61+K69+K63+K65</f>
        <v>0</v>
      </c>
      <c r="L60" s="23">
        <f>L61+L69+L63+L65</f>
        <v>0</v>
      </c>
      <c r="M60" s="23">
        <f>M61+M69+M63+M65</f>
        <v>0</v>
      </c>
      <c r="N60" s="23">
        <f>N61+N69+N63+N65</f>
        <v>0</v>
      </c>
      <c r="O60" s="23">
        <f>O61+O69+O63+O65</f>
        <v>0</v>
      </c>
      <c r="P60" s="23">
        <f>+P63</f>
        <v>0</v>
      </c>
      <c r="Q60" s="23">
        <f>Q61+Q63+Q69+Q65</f>
        <v>4828784.1999999993</v>
      </c>
      <c r="T60" s="7"/>
    </row>
    <row r="61" spans="1:20" ht="18.75" x14ac:dyDescent="0.3">
      <c r="A61" s="29" t="s">
        <v>45</v>
      </c>
      <c r="B61" s="34"/>
      <c r="C61" s="30">
        <v>2000000</v>
      </c>
      <c r="D61" s="31">
        <v>0</v>
      </c>
      <c r="E61" s="35">
        <v>0</v>
      </c>
      <c r="F61" s="35">
        <v>0</v>
      </c>
      <c r="G61" s="35">
        <v>0</v>
      </c>
      <c r="H61" s="35">
        <v>633660</v>
      </c>
      <c r="I61" s="35">
        <v>107734</v>
      </c>
      <c r="J61" s="35"/>
      <c r="K61" s="35"/>
      <c r="L61" s="35"/>
      <c r="M61" s="35"/>
      <c r="N61" s="35"/>
      <c r="O61" s="35"/>
      <c r="P61" s="35"/>
      <c r="Q61" s="46">
        <f>SUM(E61:O61)</f>
        <v>741394</v>
      </c>
    </row>
    <row r="62" spans="1:20" ht="37.5" x14ac:dyDescent="0.3">
      <c r="A62" s="29" t="s">
        <v>46</v>
      </c>
      <c r="B62" s="34"/>
      <c r="C62" s="30">
        <v>0</v>
      </c>
      <c r="D62" s="4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/>
      <c r="K62" s="35"/>
      <c r="L62" s="35"/>
      <c r="M62" s="35"/>
      <c r="N62" s="35"/>
      <c r="O62" s="35"/>
      <c r="P62" s="35"/>
      <c r="Q62" s="43">
        <f>SUM(F62:F62)</f>
        <v>0</v>
      </c>
    </row>
    <row r="63" spans="1:20" ht="56.25" x14ac:dyDescent="0.3">
      <c r="A63" s="29" t="s">
        <v>47</v>
      </c>
      <c r="B63" s="34"/>
      <c r="C63" s="30">
        <v>8000000</v>
      </c>
      <c r="D63" s="35">
        <v>0</v>
      </c>
      <c r="E63" s="35">
        <v>0</v>
      </c>
      <c r="F63" s="35">
        <v>0</v>
      </c>
      <c r="G63" s="35">
        <v>0</v>
      </c>
      <c r="H63" s="35">
        <v>3982207.36</v>
      </c>
      <c r="I63" s="35">
        <v>21830</v>
      </c>
      <c r="J63" s="35"/>
      <c r="K63" s="35"/>
      <c r="L63" s="35"/>
      <c r="M63" s="35"/>
      <c r="N63" s="35"/>
      <c r="O63" s="35"/>
      <c r="P63" s="35"/>
      <c r="Q63" s="46">
        <f>SUM(E63:O63)</f>
        <v>4004037.36</v>
      </c>
    </row>
    <row r="64" spans="1:20" ht="56.25" x14ac:dyDescent="0.3">
      <c r="A64" s="29" t="s">
        <v>48</v>
      </c>
      <c r="B64" s="34"/>
      <c r="C64" s="30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/>
      <c r="K64" s="35"/>
      <c r="L64" s="35"/>
      <c r="M64" s="35"/>
      <c r="N64" s="35"/>
      <c r="O64" s="35"/>
      <c r="P64" s="35"/>
      <c r="Q64" s="43">
        <f>SUM(F64:F64)</f>
        <v>0</v>
      </c>
    </row>
    <row r="65" spans="1:17" ht="37.5" x14ac:dyDescent="0.3">
      <c r="A65" s="29" t="s">
        <v>49</v>
      </c>
      <c r="B65" s="34"/>
      <c r="C65" s="30">
        <v>500000</v>
      </c>
      <c r="D65" s="35">
        <v>0</v>
      </c>
      <c r="E65" s="35">
        <v>0</v>
      </c>
      <c r="F65" s="35">
        <v>0</v>
      </c>
      <c r="G65" s="35">
        <v>0</v>
      </c>
      <c r="H65" s="35">
        <v>66670</v>
      </c>
      <c r="I65" s="35">
        <v>16682.84</v>
      </c>
      <c r="J65" s="35"/>
      <c r="K65" s="35"/>
      <c r="L65" s="35"/>
      <c r="M65" s="35"/>
      <c r="N65" s="35"/>
      <c r="O65" s="35"/>
      <c r="P65" s="35"/>
      <c r="Q65" s="46">
        <f>SUM(E65:O65)</f>
        <v>83352.84</v>
      </c>
    </row>
    <row r="66" spans="1:17" ht="27.75" customHeight="1" x14ac:dyDescent="0.3">
      <c r="A66" s="29" t="s">
        <v>50</v>
      </c>
      <c r="B66" s="34"/>
      <c r="C66" s="30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/>
      <c r="K66" s="35"/>
      <c r="L66" s="35"/>
      <c r="M66" s="35"/>
      <c r="N66" s="35"/>
      <c r="O66" s="35"/>
      <c r="P66" s="35"/>
      <c r="Q66" s="43">
        <f>SUM(F66:F66)</f>
        <v>0</v>
      </c>
    </row>
    <row r="67" spans="1:17" ht="19.5" customHeight="1" x14ac:dyDescent="0.3">
      <c r="A67" s="29" t="s">
        <v>51</v>
      </c>
      <c r="B67" s="34"/>
      <c r="C67" s="30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/>
      <c r="K67" s="35"/>
      <c r="L67" s="35"/>
      <c r="M67" s="35"/>
      <c r="N67" s="35"/>
      <c r="O67" s="35"/>
      <c r="P67" s="35"/>
      <c r="Q67" s="43">
        <v>0</v>
      </c>
    </row>
    <row r="68" spans="1:17" ht="18.75" x14ac:dyDescent="0.3">
      <c r="A68" s="29" t="s">
        <v>52</v>
      </c>
      <c r="B68" s="34"/>
      <c r="C68" s="30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/>
      <c r="K68" s="35"/>
      <c r="L68" s="35"/>
      <c r="M68" s="35"/>
      <c r="N68" s="35"/>
      <c r="O68" s="35"/>
      <c r="P68" s="35"/>
      <c r="Q68" s="43">
        <v>0</v>
      </c>
    </row>
    <row r="69" spans="1:17" ht="35.25" customHeight="1" x14ac:dyDescent="0.3">
      <c r="A69" s="29" t="s">
        <v>53</v>
      </c>
      <c r="B69" s="34"/>
      <c r="C69" s="30">
        <v>300000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/>
      <c r="K69" s="35"/>
      <c r="L69" s="35"/>
      <c r="M69" s="35"/>
      <c r="N69" s="35"/>
      <c r="O69" s="35"/>
      <c r="P69" s="35"/>
      <c r="Q69" s="46">
        <f>SUM(E69:O69)</f>
        <v>0</v>
      </c>
    </row>
    <row r="70" spans="1:17" ht="18.75" x14ac:dyDescent="0.3">
      <c r="A70" s="24" t="s">
        <v>54</v>
      </c>
      <c r="B70" s="34"/>
      <c r="C70" s="23">
        <f>+C71</f>
        <v>0</v>
      </c>
      <c r="D70" s="23">
        <f t="shared" ref="D70:E70" si="8">SUM(D71:D74)</f>
        <v>0</v>
      </c>
      <c r="E70" s="23">
        <f t="shared" si="8"/>
        <v>0</v>
      </c>
      <c r="F70" s="23">
        <f t="shared" ref="F70" si="9">SUM(F71:F74)</f>
        <v>0</v>
      </c>
      <c r="G70" s="23">
        <v>0</v>
      </c>
      <c r="H70" s="23">
        <v>0</v>
      </c>
      <c r="I70" s="23">
        <v>0</v>
      </c>
      <c r="J70" s="23"/>
      <c r="K70" s="23"/>
      <c r="L70" s="23"/>
      <c r="M70" s="23"/>
      <c r="N70" s="23"/>
      <c r="O70" s="23">
        <f>O71</f>
        <v>0</v>
      </c>
      <c r="P70" s="23">
        <f>+P71</f>
        <v>0</v>
      </c>
      <c r="Q70" s="23">
        <f>Q71</f>
        <v>0</v>
      </c>
    </row>
    <row r="71" spans="1:17" ht="37.5" x14ac:dyDescent="0.3">
      <c r="A71" s="29" t="s">
        <v>55</v>
      </c>
      <c r="B71" s="34"/>
      <c r="C71" s="30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/>
      <c r="K71" s="35"/>
      <c r="L71" s="35"/>
      <c r="M71" s="35"/>
      <c r="N71" s="35"/>
      <c r="O71" s="35"/>
      <c r="P71" s="35"/>
      <c r="Q71" s="35">
        <f>J71+O71</f>
        <v>0</v>
      </c>
    </row>
    <row r="72" spans="1:17" ht="18.75" x14ac:dyDescent="0.3">
      <c r="A72" s="29" t="s">
        <v>56</v>
      </c>
      <c r="B72" s="34"/>
      <c r="C72" s="30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/>
      <c r="K72" s="35"/>
      <c r="L72" s="35"/>
      <c r="M72" s="35"/>
      <c r="N72" s="35"/>
      <c r="O72" s="35"/>
      <c r="P72" s="35"/>
      <c r="Q72" s="43">
        <v>0</v>
      </c>
    </row>
    <row r="73" spans="1:17" ht="18.75" x14ac:dyDescent="0.3">
      <c r="A73" s="58" t="s">
        <v>57</v>
      </c>
      <c r="B73" s="48"/>
      <c r="C73" s="30"/>
      <c r="D73" s="50">
        <v>0</v>
      </c>
      <c r="E73" s="50">
        <v>0</v>
      </c>
      <c r="F73" s="50">
        <v>0</v>
      </c>
      <c r="G73" s="35">
        <v>0</v>
      </c>
      <c r="H73" s="50">
        <v>0</v>
      </c>
      <c r="I73" s="50">
        <v>0</v>
      </c>
      <c r="J73" s="50"/>
      <c r="K73" s="50"/>
      <c r="L73" s="50"/>
      <c r="M73" s="50"/>
      <c r="N73" s="50"/>
      <c r="O73" s="50"/>
      <c r="P73" s="50"/>
      <c r="Q73" s="56">
        <v>0</v>
      </c>
    </row>
    <row r="74" spans="1:17" ht="75" x14ac:dyDescent="0.3">
      <c r="A74" s="51" t="s">
        <v>58</v>
      </c>
      <c r="B74" s="52"/>
      <c r="C74" s="30"/>
      <c r="D74" s="54">
        <v>0</v>
      </c>
      <c r="E74" s="54">
        <v>0</v>
      </c>
      <c r="F74" s="54">
        <v>0</v>
      </c>
      <c r="G74" s="35">
        <v>0</v>
      </c>
      <c r="H74" s="54">
        <v>0</v>
      </c>
      <c r="I74" s="54">
        <v>0</v>
      </c>
      <c r="J74" s="54"/>
      <c r="K74" s="54"/>
      <c r="L74" s="54"/>
      <c r="M74" s="54"/>
      <c r="N74" s="54"/>
      <c r="O74" s="54"/>
      <c r="P74" s="54"/>
      <c r="Q74" s="54">
        <f>SUM(Q75:T76)</f>
        <v>0</v>
      </c>
    </row>
    <row r="75" spans="1:17" ht="56.25" x14ac:dyDescent="0.3">
      <c r="A75" s="24" t="s">
        <v>59</v>
      </c>
      <c r="B75" s="34"/>
      <c r="C75" s="23"/>
      <c r="D75" s="23">
        <f t="shared" ref="D75:E75" si="10">SUM(D76:D77)</f>
        <v>0</v>
      </c>
      <c r="E75" s="23">
        <f t="shared" si="10"/>
        <v>0</v>
      </c>
      <c r="F75" s="23">
        <f t="shared" ref="F75" si="11">SUM(F76:F77)</f>
        <v>0</v>
      </c>
      <c r="G75" s="23">
        <v>0</v>
      </c>
      <c r="H75" s="23">
        <v>0</v>
      </c>
      <c r="I75" s="23">
        <v>0</v>
      </c>
      <c r="J75" s="23"/>
      <c r="K75" s="23"/>
      <c r="L75" s="23"/>
      <c r="M75" s="23"/>
      <c r="N75" s="23"/>
      <c r="O75" s="23"/>
      <c r="P75" s="23"/>
      <c r="Q75" s="23">
        <v>0</v>
      </c>
    </row>
    <row r="76" spans="1:17" ht="37.5" x14ac:dyDescent="0.3">
      <c r="A76" s="29" t="s">
        <v>60</v>
      </c>
      <c r="B76" s="34"/>
      <c r="C76" s="30"/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/>
      <c r="K76" s="35"/>
      <c r="L76" s="35"/>
      <c r="M76" s="35"/>
      <c r="N76" s="35"/>
      <c r="O76" s="35"/>
      <c r="P76" s="35"/>
      <c r="Q76" s="43">
        <v>0</v>
      </c>
    </row>
    <row r="77" spans="1:17" ht="56.25" x14ac:dyDescent="0.3">
      <c r="A77" s="29" t="s">
        <v>61</v>
      </c>
      <c r="B77" s="34"/>
      <c r="C77" s="30"/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/>
      <c r="K77" s="35"/>
      <c r="L77" s="35"/>
      <c r="M77" s="35"/>
      <c r="N77" s="35"/>
      <c r="O77" s="35"/>
      <c r="P77" s="35"/>
      <c r="Q77" s="35">
        <f>SUM(Q78:T80)</f>
        <v>0</v>
      </c>
    </row>
    <row r="78" spans="1:17" ht="18.75" x14ac:dyDescent="0.3">
      <c r="A78" s="24" t="s">
        <v>62</v>
      </c>
      <c r="B78" s="34"/>
      <c r="C78" s="23"/>
      <c r="D78" s="23">
        <f t="shared" ref="D78:E78" si="12">SUM(D79:D81)</f>
        <v>0</v>
      </c>
      <c r="E78" s="23">
        <f t="shared" si="12"/>
        <v>0</v>
      </c>
      <c r="F78" s="23">
        <f t="shared" ref="F78" si="13">SUM(F79:F81)</f>
        <v>0</v>
      </c>
      <c r="G78" s="23">
        <v>0</v>
      </c>
      <c r="H78" s="23">
        <v>0</v>
      </c>
      <c r="I78" s="23">
        <v>0</v>
      </c>
      <c r="J78" s="23"/>
      <c r="K78" s="23"/>
      <c r="L78" s="23"/>
      <c r="M78" s="23"/>
      <c r="N78" s="23"/>
      <c r="O78" s="23"/>
      <c r="P78" s="23"/>
      <c r="Q78" s="23">
        <v>0</v>
      </c>
    </row>
    <row r="79" spans="1:17" ht="18.75" x14ac:dyDescent="0.3">
      <c r="A79" s="36" t="s">
        <v>63</v>
      </c>
      <c r="B79" s="34"/>
      <c r="C79" s="30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/>
      <c r="K79" s="35"/>
      <c r="L79" s="35"/>
      <c r="M79" s="35"/>
      <c r="N79" s="35"/>
      <c r="O79" s="35"/>
      <c r="P79" s="35"/>
      <c r="Q79" s="43">
        <v>0</v>
      </c>
    </row>
    <row r="80" spans="1:17" ht="18.75" x14ac:dyDescent="0.3">
      <c r="A80" s="36" t="s">
        <v>64</v>
      </c>
      <c r="B80" s="34"/>
      <c r="C80" s="30"/>
      <c r="D80" s="35">
        <v>0</v>
      </c>
      <c r="E80" s="35">
        <v>0</v>
      </c>
      <c r="F80" s="35">
        <v>0</v>
      </c>
      <c r="G80" s="35"/>
      <c r="H80" s="35">
        <v>0</v>
      </c>
      <c r="I80" s="35">
        <v>0</v>
      </c>
      <c r="J80" s="35"/>
      <c r="K80" s="35"/>
      <c r="L80" s="35"/>
      <c r="M80" s="35"/>
      <c r="N80" s="35"/>
      <c r="O80" s="35"/>
      <c r="P80" s="35"/>
      <c r="Q80" s="43">
        <v>0</v>
      </c>
    </row>
    <row r="81" spans="1:17" ht="56.25" x14ac:dyDescent="0.3">
      <c r="A81" s="29" t="s">
        <v>65</v>
      </c>
      <c r="B81" s="34"/>
      <c r="C81" s="30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/>
      <c r="K81" s="35"/>
      <c r="L81" s="35"/>
      <c r="M81" s="35"/>
      <c r="N81" s="35"/>
      <c r="O81" s="35"/>
      <c r="P81" s="35"/>
      <c r="Q81" s="43">
        <v>0</v>
      </c>
    </row>
    <row r="82" spans="1:17" ht="18.75" x14ac:dyDescent="0.25">
      <c r="A82" s="59" t="s">
        <v>66</v>
      </c>
      <c r="B82" s="60"/>
      <c r="C82" s="23">
        <f>+C17</f>
        <v>929748668</v>
      </c>
      <c r="D82" s="23">
        <v>0</v>
      </c>
      <c r="E82" s="61">
        <f t="shared" ref="E82" si="14">+E18+E24+E34+E44+E60</f>
        <v>62516314.120000005</v>
      </c>
      <c r="F82" s="61">
        <f>+F18+F24+F34+F44+F60</f>
        <v>69822745.319999993</v>
      </c>
      <c r="G82" s="61">
        <f>G18+G24+G34+G60</f>
        <v>72494180.760000005</v>
      </c>
      <c r="H82" s="61">
        <f>H18+H24+H34+H60</f>
        <v>76579341.5</v>
      </c>
      <c r="I82" s="61">
        <f>I18+I24+I34+I60</f>
        <v>71824787.49000001</v>
      </c>
      <c r="J82" s="61">
        <f>J18+J24+J34+J60+J70</f>
        <v>0</v>
      </c>
      <c r="K82" s="61">
        <f t="shared" ref="K82:O82" si="15">K18+K24+K34+K60+K70</f>
        <v>0</v>
      </c>
      <c r="L82" s="61">
        <f t="shared" si="15"/>
        <v>0</v>
      </c>
      <c r="M82" s="61">
        <f t="shared" si="15"/>
        <v>0</v>
      </c>
      <c r="N82" s="61">
        <f t="shared" si="15"/>
        <v>0</v>
      </c>
      <c r="O82" s="61">
        <f t="shared" si="15"/>
        <v>0</v>
      </c>
      <c r="P82" s="61">
        <f>+P70+P60+P34+P24+P18</f>
        <v>0</v>
      </c>
      <c r="Q82" s="61">
        <f>E82+F82+G82+H82+I82+J82+K82+L82+M82+N82+O82+P82</f>
        <v>353237369.19</v>
      </c>
    </row>
    <row r="83" spans="1:17" ht="19.5" thickBot="1" x14ac:dyDescent="0.35">
      <c r="A83" s="37"/>
      <c r="B83" s="34"/>
      <c r="C83" s="62"/>
      <c r="D83" s="31"/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/>
      <c r="K83" s="35"/>
      <c r="L83" s="35"/>
      <c r="M83" s="35"/>
      <c r="N83" s="35"/>
      <c r="O83" s="35"/>
      <c r="P83" s="35"/>
      <c r="Q83" s="63"/>
    </row>
    <row r="84" spans="1:17" ht="19.5" thickBot="1" x14ac:dyDescent="0.35">
      <c r="A84" s="64" t="s">
        <v>67</v>
      </c>
      <c r="B84" s="65"/>
      <c r="C84" s="66"/>
      <c r="D84" s="63">
        <v>0</v>
      </c>
      <c r="E84" s="63">
        <v>0</v>
      </c>
      <c r="F84" s="63">
        <v>0</v>
      </c>
      <c r="G84" s="35">
        <v>0</v>
      </c>
      <c r="H84" s="35">
        <v>0</v>
      </c>
      <c r="I84" s="63">
        <v>0</v>
      </c>
      <c r="J84" s="63"/>
      <c r="K84" s="63"/>
      <c r="L84" s="63"/>
      <c r="M84" s="63"/>
      <c r="N84" s="63"/>
      <c r="O84" s="63"/>
      <c r="P84" s="63"/>
      <c r="Q84" s="63">
        <v>0</v>
      </c>
    </row>
    <row r="85" spans="1:17" ht="37.5" x14ac:dyDescent="0.3">
      <c r="A85" s="24" t="s">
        <v>68</v>
      </c>
      <c r="B85" s="34"/>
      <c r="C85" s="30">
        <v>0</v>
      </c>
      <c r="D85" s="63">
        <v>0</v>
      </c>
      <c r="E85" s="63">
        <v>0</v>
      </c>
      <c r="F85" s="63">
        <v>0</v>
      </c>
      <c r="G85" s="35">
        <v>0</v>
      </c>
      <c r="H85" s="35">
        <v>0</v>
      </c>
      <c r="I85" s="63">
        <v>0</v>
      </c>
      <c r="J85" s="63"/>
      <c r="K85" s="63"/>
      <c r="L85" s="63"/>
      <c r="M85" s="63"/>
      <c r="N85" s="63"/>
      <c r="O85" s="63"/>
      <c r="P85" s="63"/>
      <c r="Q85" s="63">
        <f t="shared" ref="Q85:Q90" si="16">SUM(F85:F85)</f>
        <v>0</v>
      </c>
    </row>
    <row r="86" spans="1:17" ht="57" thickBot="1" x14ac:dyDescent="0.35">
      <c r="A86" s="29" t="s">
        <v>69</v>
      </c>
      <c r="B86" s="34"/>
      <c r="C86" s="30">
        <v>0</v>
      </c>
      <c r="D86" s="63">
        <v>0</v>
      </c>
      <c r="E86" s="63">
        <v>0</v>
      </c>
      <c r="F86" s="63">
        <v>0</v>
      </c>
      <c r="G86" s="35">
        <v>0</v>
      </c>
      <c r="H86" s="35">
        <v>0</v>
      </c>
      <c r="I86" s="63">
        <v>0</v>
      </c>
      <c r="J86" s="63"/>
      <c r="K86" s="63"/>
      <c r="L86" s="63"/>
      <c r="M86" s="63"/>
      <c r="N86" s="63"/>
      <c r="O86" s="63"/>
      <c r="P86" s="63"/>
      <c r="Q86" s="63">
        <f t="shared" si="16"/>
        <v>0</v>
      </c>
    </row>
    <row r="87" spans="1:17" ht="57" thickBot="1" x14ac:dyDescent="0.35">
      <c r="A87" s="29" t="s">
        <v>70</v>
      </c>
      <c r="B87" s="34"/>
      <c r="C87" s="66"/>
      <c r="D87" s="63">
        <v>0</v>
      </c>
      <c r="E87" s="63">
        <v>0</v>
      </c>
      <c r="F87" s="63">
        <v>0</v>
      </c>
      <c r="G87" s="35">
        <v>0</v>
      </c>
      <c r="H87" s="35">
        <v>0</v>
      </c>
      <c r="I87" s="63">
        <v>0</v>
      </c>
      <c r="J87" s="63"/>
      <c r="K87" s="63"/>
      <c r="L87" s="63"/>
      <c r="M87" s="63"/>
      <c r="N87" s="63"/>
      <c r="O87" s="63"/>
      <c r="P87" s="63"/>
      <c r="Q87" s="63">
        <f t="shared" si="16"/>
        <v>0</v>
      </c>
    </row>
    <row r="88" spans="1:17" ht="18.75" x14ac:dyDescent="0.3">
      <c r="A88" s="24" t="s">
        <v>71</v>
      </c>
      <c r="B88" s="34"/>
      <c r="C88" s="30">
        <v>0</v>
      </c>
      <c r="D88" s="63">
        <v>0</v>
      </c>
      <c r="E88" s="63">
        <v>0</v>
      </c>
      <c r="F88" s="63">
        <v>0</v>
      </c>
      <c r="G88" s="35">
        <v>0</v>
      </c>
      <c r="H88" s="35">
        <v>0</v>
      </c>
      <c r="I88" s="63">
        <v>0</v>
      </c>
      <c r="J88" s="63"/>
      <c r="K88" s="63"/>
      <c r="L88" s="63"/>
      <c r="M88" s="63"/>
      <c r="N88" s="63"/>
      <c r="O88" s="63"/>
      <c r="P88" s="63"/>
      <c r="Q88" s="63">
        <f t="shared" si="16"/>
        <v>0</v>
      </c>
    </row>
    <row r="89" spans="1:17" ht="19.5" thickBot="1" x14ac:dyDescent="0.35">
      <c r="A89" s="36" t="s">
        <v>72</v>
      </c>
      <c r="B89" s="34"/>
      <c r="C89" s="30">
        <v>0</v>
      </c>
      <c r="D89" s="63">
        <v>0</v>
      </c>
      <c r="E89" s="63">
        <v>0</v>
      </c>
      <c r="F89" s="63">
        <v>0</v>
      </c>
      <c r="G89" s="35">
        <v>0</v>
      </c>
      <c r="H89" s="35">
        <v>0</v>
      </c>
      <c r="I89" s="63">
        <v>0</v>
      </c>
      <c r="J89" s="63"/>
      <c r="K89" s="63"/>
      <c r="L89" s="63"/>
      <c r="M89" s="63"/>
      <c r="N89" s="63"/>
      <c r="O89" s="63"/>
      <c r="P89" s="63"/>
      <c r="Q89" s="63">
        <f t="shared" si="16"/>
        <v>0</v>
      </c>
    </row>
    <row r="90" spans="1:17" ht="19.5" thickBot="1" x14ac:dyDescent="0.35">
      <c r="A90" s="36" t="s">
        <v>73</v>
      </c>
      <c r="B90" s="34"/>
      <c r="C90" s="66"/>
      <c r="D90" s="63">
        <v>0</v>
      </c>
      <c r="E90" s="63">
        <v>0</v>
      </c>
      <c r="F90" s="63">
        <v>0</v>
      </c>
      <c r="G90" s="35">
        <v>0</v>
      </c>
      <c r="H90" s="35">
        <v>0</v>
      </c>
      <c r="I90" s="63">
        <v>0</v>
      </c>
      <c r="J90" s="63"/>
      <c r="K90" s="63"/>
      <c r="L90" s="63"/>
      <c r="M90" s="63"/>
      <c r="N90" s="63"/>
      <c r="O90" s="63"/>
      <c r="P90" s="63"/>
      <c r="Q90" s="63">
        <f t="shared" si="16"/>
        <v>0</v>
      </c>
    </row>
    <row r="91" spans="1:17" ht="19.5" thickBot="1" x14ac:dyDescent="0.35">
      <c r="A91" s="36"/>
      <c r="B91" s="34"/>
      <c r="C91" s="30">
        <v>0</v>
      </c>
      <c r="D91" s="63"/>
      <c r="E91" s="63"/>
      <c r="F91" s="63"/>
      <c r="G91" s="35">
        <v>0</v>
      </c>
      <c r="H91" s="35">
        <v>0</v>
      </c>
      <c r="I91" s="63">
        <v>0</v>
      </c>
      <c r="J91" s="63"/>
      <c r="K91" s="63"/>
      <c r="L91" s="63"/>
      <c r="M91" s="63"/>
      <c r="N91" s="63"/>
      <c r="O91" s="63"/>
      <c r="P91" s="63"/>
      <c r="Q91" s="63"/>
    </row>
    <row r="92" spans="1:17" ht="19.5" thickBot="1" x14ac:dyDescent="0.35">
      <c r="A92" s="36"/>
      <c r="B92" s="34"/>
      <c r="C92" s="66"/>
      <c r="D92" s="63"/>
      <c r="E92" s="63"/>
      <c r="F92" s="63"/>
      <c r="G92" s="35">
        <v>0</v>
      </c>
      <c r="H92" s="35">
        <v>0</v>
      </c>
      <c r="I92" s="63">
        <v>0</v>
      </c>
      <c r="J92" s="63"/>
      <c r="K92" s="63"/>
      <c r="L92" s="63"/>
      <c r="M92" s="63"/>
      <c r="N92" s="63"/>
      <c r="O92" s="63"/>
      <c r="P92" s="63"/>
      <c r="Q92" s="63"/>
    </row>
    <row r="93" spans="1:17" ht="18.75" x14ac:dyDescent="0.3">
      <c r="A93" s="67" t="s">
        <v>74</v>
      </c>
      <c r="B93" s="34"/>
      <c r="C93" s="68"/>
      <c r="D93" s="63">
        <v>0</v>
      </c>
      <c r="E93" s="63">
        <v>0</v>
      </c>
      <c r="F93" s="63">
        <v>0</v>
      </c>
      <c r="G93" s="35">
        <v>0</v>
      </c>
      <c r="H93" s="35">
        <v>0</v>
      </c>
      <c r="I93" s="63">
        <v>0</v>
      </c>
      <c r="J93" s="63"/>
      <c r="K93" s="63"/>
      <c r="L93" s="63"/>
      <c r="M93" s="63"/>
      <c r="N93" s="63"/>
      <c r="O93" s="63"/>
      <c r="P93" s="63"/>
      <c r="Q93" s="63">
        <f>SUM(F93:F93)</f>
        <v>0</v>
      </c>
    </row>
    <row r="94" spans="1:17" ht="57" thickBot="1" x14ac:dyDescent="0.35">
      <c r="A94" s="29" t="s">
        <v>75</v>
      </c>
      <c r="B94" s="34"/>
      <c r="C94" s="69"/>
      <c r="D94" s="63">
        <v>0</v>
      </c>
      <c r="E94" s="63">
        <v>0</v>
      </c>
      <c r="F94" s="63">
        <v>0</v>
      </c>
      <c r="G94" s="35">
        <v>0</v>
      </c>
      <c r="H94" s="35">
        <v>0</v>
      </c>
      <c r="I94" s="63">
        <v>0</v>
      </c>
      <c r="J94" s="63"/>
      <c r="K94" s="63"/>
      <c r="L94" s="63"/>
      <c r="M94" s="63"/>
      <c r="N94" s="63"/>
      <c r="O94" s="63"/>
      <c r="P94" s="63"/>
      <c r="Q94" s="63">
        <f>SUM(F94:F94)</f>
        <v>0</v>
      </c>
    </row>
    <row r="95" spans="1:17" ht="38.25" thickTop="1" x14ac:dyDescent="0.25">
      <c r="A95" s="59" t="s">
        <v>76</v>
      </c>
      <c r="B95" s="60"/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/>
      <c r="K95" s="23"/>
      <c r="L95" s="23"/>
      <c r="M95" s="23"/>
      <c r="N95" s="23"/>
      <c r="O95" s="23"/>
      <c r="P95" s="23"/>
      <c r="Q95" s="23">
        <v>0</v>
      </c>
    </row>
    <row r="96" spans="1:17" ht="18.75" x14ac:dyDescent="0.3">
      <c r="A96" s="70"/>
      <c r="B96" s="48"/>
      <c r="C96" s="71"/>
      <c r="D96" s="49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72"/>
    </row>
    <row r="97" spans="1:19" ht="21" customHeight="1" x14ac:dyDescent="0.25">
      <c r="A97" s="73" t="s">
        <v>77</v>
      </c>
      <c r="B97" s="74"/>
      <c r="C97" s="75">
        <f t="shared" ref="C97:F97" si="17">+C82+C95</f>
        <v>929748668</v>
      </c>
      <c r="D97" s="75">
        <f>+D82+D95+D17</f>
        <v>0</v>
      </c>
      <c r="E97" s="75">
        <f t="shared" si="17"/>
        <v>62516314.120000005</v>
      </c>
      <c r="F97" s="75">
        <f t="shared" si="17"/>
        <v>69822745.319999993</v>
      </c>
      <c r="G97" s="75">
        <f>G60+G34+G18+G24</f>
        <v>72494180.760000005</v>
      </c>
      <c r="H97" s="75">
        <f>H60+H34+H18+H24</f>
        <v>76579341.5</v>
      </c>
      <c r="I97" s="75">
        <f>I60+I34+I18+I24</f>
        <v>71824787.49000001</v>
      </c>
      <c r="J97" s="75">
        <f>J60+J34+J18+J24+J70</f>
        <v>0</v>
      </c>
      <c r="K97" s="75">
        <f t="shared" ref="K97:N97" si="18">K60+K34+K18+K24+K70</f>
        <v>0</v>
      </c>
      <c r="L97" s="75">
        <f t="shared" si="18"/>
        <v>0</v>
      </c>
      <c r="M97" s="75">
        <f t="shared" si="18"/>
        <v>0</v>
      </c>
      <c r="N97" s="75">
        <f t="shared" si="18"/>
        <v>0</v>
      </c>
      <c r="O97" s="75">
        <f>O60+O34+O18+O24+O70</f>
        <v>0</v>
      </c>
      <c r="P97" s="75">
        <f>+P70+P60+P34+P24+P18</f>
        <v>0</v>
      </c>
      <c r="Q97" s="75">
        <f>Q82</f>
        <v>353237369.19</v>
      </c>
      <c r="S97" s="7"/>
    </row>
    <row r="98" spans="1:19" ht="18.75" x14ac:dyDescent="0.3">
      <c r="A98" s="1" t="s">
        <v>82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</row>
    <row r="99" spans="1:19" ht="18.75" x14ac:dyDescent="0.3">
      <c r="A99" s="78" t="s">
        <v>83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9" ht="18.75" x14ac:dyDescent="0.3">
      <c r="A100" s="78" t="s">
        <v>84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9" ht="18.75" x14ac:dyDescent="0.3">
      <c r="A101" s="78" t="s">
        <v>85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1:19" ht="18.75" x14ac:dyDescent="0.3">
      <c r="A102" s="78" t="s">
        <v>86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9" ht="18.75" x14ac:dyDescent="0.3">
      <c r="A103" s="78" t="s">
        <v>87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9" ht="18.75" x14ac:dyDescent="0.3">
      <c r="A104" s="78" t="s">
        <v>92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7"/>
    </row>
    <row r="105" spans="1:19" ht="18.75" x14ac:dyDescent="0.3">
      <c r="A105" s="78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7"/>
    </row>
    <row r="106" spans="1:19" ht="18.75" x14ac:dyDescent="0.3">
      <c r="A106" s="78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7"/>
    </row>
    <row r="107" spans="1:19" ht="18.75" x14ac:dyDescent="0.3">
      <c r="A107" s="78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7"/>
    </row>
    <row r="108" spans="1:19" ht="23.25" x14ac:dyDescent="0.3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76"/>
    </row>
    <row r="109" spans="1:19" ht="26.25" x14ac:dyDescent="0.4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2"/>
    </row>
    <row r="110" spans="1:19" ht="26.25" x14ac:dyDescent="0.4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2"/>
    </row>
    <row r="111" spans="1:19" ht="26.25" x14ac:dyDescent="0.4">
      <c r="A111" s="81"/>
      <c r="B111" s="81"/>
      <c r="C111" s="81"/>
      <c r="D111" s="81"/>
      <c r="E111" s="81"/>
      <c r="F111" s="81"/>
      <c r="G111" s="81"/>
      <c r="H111" s="81"/>
      <c r="I111" s="81"/>
      <c r="J111" s="82"/>
      <c r="K111" s="82"/>
      <c r="L111" s="81"/>
      <c r="M111" s="81"/>
      <c r="N111" s="81"/>
      <c r="O111" s="81"/>
      <c r="P111" s="81"/>
      <c r="Q111" s="82"/>
    </row>
    <row r="112" spans="1:19" ht="26.25" x14ac:dyDescent="0.4">
      <c r="A112" s="81"/>
      <c r="B112" s="81"/>
      <c r="C112" s="81"/>
      <c r="D112" s="81"/>
      <c r="E112" s="81"/>
      <c r="F112" s="81"/>
      <c r="G112" s="81"/>
      <c r="H112" s="81"/>
      <c r="I112" s="81"/>
      <c r="J112" s="82"/>
      <c r="K112" s="82"/>
      <c r="L112" s="81"/>
      <c r="M112" s="81"/>
      <c r="N112" s="81"/>
      <c r="O112" s="81"/>
      <c r="P112" s="81"/>
      <c r="Q112" s="82"/>
    </row>
    <row r="113" spans="1:17" ht="26.25" x14ac:dyDescent="0.4">
      <c r="A113" s="81"/>
      <c r="B113" s="83" t="s">
        <v>118</v>
      </c>
      <c r="C113" s="81"/>
      <c r="D113" s="81"/>
      <c r="E113" s="81"/>
      <c r="F113" s="82"/>
      <c r="G113" s="82"/>
      <c r="H113" s="82"/>
      <c r="I113" s="81"/>
      <c r="J113" s="83" t="s">
        <v>116</v>
      </c>
      <c r="K113" s="83"/>
      <c r="L113" s="81"/>
      <c r="M113" s="81"/>
      <c r="N113" s="81"/>
      <c r="O113" s="81"/>
      <c r="P113" s="81"/>
      <c r="Q113" s="82"/>
    </row>
    <row r="114" spans="1:17" ht="26.25" x14ac:dyDescent="0.4">
      <c r="A114" s="81"/>
      <c r="B114" s="81" t="s">
        <v>102</v>
      </c>
      <c r="C114" s="81"/>
      <c r="D114" s="81"/>
      <c r="E114" s="81"/>
      <c r="F114" s="82"/>
      <c r="G114" s="82"/>
      <c r="H114" s="82"/>
      <c r="I114" s="81"/>
      <c r="J114" s="81" t="s">
        <v>115</v>
      </c>
      <c r="K114" s="81"/>
      <c r="L114" s="81"/>
      <c r="M114" s="81"/>
      <c r="N114" s="81"/>
      <c r="O114" s="81"/>
      <c r="P114" s="81"/>
      <c r="Q114" s="82"/>
    </row>
    <row r="115" spans="1:17" ht="26.25" x14ac:dyDescent="0.4">
      <c r="A115" s="81"/>
      <c r="B115" s="81" t="s">
        <v>97</v>
      </c>
      <c r="C115" s="81"/>
      <c r="D115" s="81"/>
      <c r="E115" s="81"/>
      <c r="F115" s="82"/>
      <c r="G115" s="82"/>
      <c r="H115" s="82"/>
      <c r="I115" s="81"/>
      <c r="J115" s="81" t="s">
        <v>100</v>
      </c>
      <c r="K115" s="81"/>
      <c r="L115" s="81"/>
      <c r="M115" s="81"/>
      <c r="N115" s="81"/>
      <c r="O115" s="81"/>
      <c r="P115" s="81"/>
      <c r="Q115" s="82"/>
    </row>
    <row r="116" spans="1:17" ht="26.25" x14ac:dyDescent="0.4">
      <c r="A116" s="81"/>
      <c r="B116" s="81" t="s">
        <v>98</v>
      </c>
      <c r="C116" s="81"/>
      <c r="D116" s="81"/>
      <c r="E116" s="81"/>
      <c r="F116" s="82"/>
      <c r="G116" s="82"/>
      <c r="H116" s="82"/>
      <c r="I116" s="81"/>
      <c r="J116" s="81" t="s">
        <v>101</v>
      </c>
      <c r="K116" s="81"/>
      <c r="L116" s="81"/>
      <c r="M116" s="81"/>
      <c r="N116" s="81"/>
      <c r="O116" s="81"/>
      <c r="P116" s="81"/>
      <c r="Q116" s="82"/>
    </row>
    <row r="117" spans="1:17" ht="26.25" x14ac:dyDescent="0.4">
      <c r="A117" s="81"/>
      <c r="B117" s="81"/>
      <c r="C117" s="81"/>
      <c r="D117" s="81"/>
      <c r="E117" s="81"/>
      <c r="F117" s="82"/>
      <c r="G117" s="82"/>
      <c r="H117" s="82"/>
      <c r="I117" s="81"/>
      <c r="J117" s="81"/>
      <c r="K117" s="81"/>
      <c r="L117" s="81"/>
      <c r="M117" s="81"/>
      <c r="N117" s="81"/>
      <c r="O117" s="81"/>
      <c r="P117" s="81"/>
      <c r="Q117" s="82"/>
    </row>
    <row r="118" spans="1:17" ht="26.25" x14ac:dyDescent="0.4">
      <c r="A118" s="81"/>
      <c r="B118" s="81"/>
      <c r="C118" s="81"/>
      <c r="D118" s="81"/>
      <c r="E118" s="81"/>
      <c r="F118" s="81"/>
      <c r="G118" s="81"/>
      <c r="H118" s="81"/>
      <c r="I118" s="81"/>
      <c r="J118" s="82"/>
      <c r="K118" s="82"/>
      <c r="L118" s="81"/>
      <c r="M118" s="81"/>
      <c r="N118" s="81"/>
      <c r="O118" s="81"/>
      <c r="P118" s="81"/>
      <c r="Q118" s="82"/>
    </row>
    <row r="119" spans="1:17" ht="26.25" x14ac:dyDescent="0.4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2"/>
    </row>
    <row r="120" spans="1:17" ht="26.25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ht="26.25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ht="26.25" x14ac:dyDescent="0.4">
      <c r="A122" s="82"/>
      <c r="B122" s="82"/>
      <c r="C122" s="82"/>
      <c r="D122" s="81"/>
      <c r="E122" s="83" t="s">
        <v>113</v>
      </c>
      <c r="F122" s="81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ht="26.25" x14ac:dyDescent="0.4">
      <c r="A123" s="82"/>
      <c r="B123" s="82"/>
      <c r="C123" s="82"/>
      <c r="D123" s="81"/>
      <c r="E123" s="81" t="s">
        <v>114</v>
      </c>
      <c r="F123" s="81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ht="26.25" x14ac:dyDescent="0.4">
      <c r="A124" s="82"/>
      <c r="B124" s="82"/>
      <c r="C124" s="82"/>
      <c r="D124" s="81"/>
      <c r="E124" s="81" t="s">
        <v>108</v>
      </c>
      <c r="F124" s="81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ht="26.25" x14ac:dyDescent="0.4">
      <c r="A125" s="82"/>
      <c r="B125" s="82"/>
      <c r="C125" s="82"/>
      <c r="D125" s="81"/>
      <c r="E125" s="81" t="s">
        <v>99</v>
      </c>
      <c r="F125" s="81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ht="26.25" x14ac:dyDescent="0.4">
      <c r="A126" s="82"/>
      <c r="B126" s="82"/>
      <c r="C126" s="82"/>
      <c r="D126" s="81"/>
      <c r="E126" s="81"/>
      <c r="F126" s="81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ht="26.25" x14ac:dyDescent="0.4">
      <c r="A127" s="82"/>
      <c r="B127" s="82"/>
      <c r="C127" s="82"/>
      <c r="D127" s="81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ht="26.25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</sheetData>
  <mergeCells count="7">
    <mergeCell ref="E14:H14"/>
    <mergeCell ref="A9:Q9"/>
    <mergeCell ref="A10:Q10"/>
    <mergeCell ref="A11:Q11"/>
    <mergeCell ref="A12:Q12"/>
    <mergeCell ref="A13:Q13"/>
    <mergeCell ref="I14:L14"/>
  </mergeCells>
  <printOptions horizontalCentered="1"/>
  <pageMargins left="0.7" right="0.7" top="0.75" bottom="0.75" header="0.3" footer="0.3"/>
  <pageSetup scale="33" fitToHeight="0" orientation="landscape" r:id="rId1"/>
  <headerFooter>
    <oddFooter>Página &amp;P</oddFooter>
  </headerFooter>
  <ignoredErrors>
    <ignoredError sqref="E52 E60 E70 E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submedica</cp:lastModifiedBy>
  <cp:revision/>
  <cp:lastPrinted>2023-06-07T19:38:23Z</cp:lastPrinted>
  <dcterms:created xsi:type="dcterms:W3CDTF">2018-04-17T18:57:16Z</dcterms:created>
  <dcterms:modified xsi:type="dcterms:W3CDTF">2023-06-07T19:38:34Z</dcterms:modified>
  <cp:category/>
  <cp:contentStatus/>
</cp:coreProperties>
</file>