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dor\Desktop\ESTADISTICAS HAROL 2025\AÑO 2025\DATOS TRIMESTRAL PARA LIBRE ACCESO A LA INFORMACION\EXCEL\"/>
    </mc:Choice>
  </mc:AlternateContent>
  <xr:revisionPtr revIDLastSave="0" documentId="13_ncr:1_{5841EE5B-1F6C-48FA-97C2-1659101801FB}" xr6:coauthVersionLast="47" xr6:coauthVersionMax="47" xr10:uidLastSave="{00000000-0000-0000-0000-000000000000}"/>
  <bookViews>
    <workbookView xWindow="-120" yWindow="-120" windowWidth="20730" windowHeight="11040" xr2:uid="{D0BB66AF-92E4-40EF-B55E-67209D590D8C}"/>
  </bookViews>
  <sheets>
    <sheet name="TRIMESTRAL ABRIL-JUNIO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Print_Area" localSheetId="0">'TRIMESTRAL ABRIL-JUNIO'!$B$2:$P$45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8" i="2" l="1"/>
  <c r="P53" i="2" s="1"/>
  <c r="L55" i="2"/>
  <c r="K55" i="2"/>
  <c r="J55" i="2"/>
  <c r="I55" i="2"/>
  <c r="H55" i="2"/>
  <c r="G55" i="2"/>
  <c r="F55" i="2"/>
  <c r="E55" i="2"/>
  <c r="D55" i="2"/>
  <c r="C55" i="2"/>
  <c r="L54" i="2"/>
  <c r="L56" i="2" s="1"/>
  <c r="K54" i="2"/>
  <c r="K56" i="2" s="1"/>
  <c r="J54" i="2"/>
  <c r="J56" i="2" s="1"/>
  <c r="I54" i="2"/>
  <c r="I56" i="2" s="1"/>
  <c r="H54" i="2"/>
  <c r="H56" i="2" s="1"/>
  <c r="G54" i="2"/>
  <c r="G56" i="2" s="1"/>
  <c r="F54" i="2"/>
  <c r="F56" i="2" s="1"/>
  <c r="E54" i="2"/>
  <c r="E56" i="2" s="1"/>
  <c r="D54" i="2"/>
  <c r="D56" i="2" s="1"/>
  <c r="C54" i="2"/>
  <c r="C56" i="2" s="1"/>
  <c r="O42" i="2"/>
  <c r="P41" i="2"/>
  <c r="L41" i="2"/>
  <c r="J41" i="2"/>
  <c r="I41" i="2"/>
  <c r="H41" i="2"/>
  <c r="G41" i="2"/>
  <c r="F41" i="2"/>
  <c r="E41" i="2"/>
  <c r="D41" i="2"/>
  <c r="C41" i="2"/>
  <c r="P39" i="2"/>
  <c r="L39" i="2"/>
  <c r="J39" i="2"/>
  <c r="I39" i="2"/>
  <c r="H39" i="2"/>
  <c r="G39" i="2"/>
  <c r="F39" i="2"/>
  <c r="E39" i="2"/>
  <c r="D39" i="2"/>
  <c r="C39" i="2"/>
  <c r="P38" i="2"/>
  <c r="P37" i="2"/>
  <c r="L37" i="2"/>
  <c r="J37" i="2"/>
  <c r="I37" i="2"/>
  <c r="H37" i="2"/>
  <c r="G37" i="2"/>
  <c r="F37" i="2"/>
  <c r="E37" i="2"/>
  <c r="D37" i="2"/>
  <c r="C37" i="2"/>
  <c r="P36" i="2"/>
  <c r="L36" i="2"/>
  <c r="J36" i="2"/>
  <c r="I36" i="2"/>
  <c r="H36" i="2"/>
  <c r="G36" i="2"/>
  <c r="F36" i="2"/>
  <c r="E36" i="2"/>
  <c r="D36" i="2"/>
  <c r="C36" i="2"/>
  <c r="P35" i="2"/>
  <c r="L35" i="2"/>
  <c r="J35" i="2"/>
  <c r="I35" i="2"/>
  <c r="H35" i="2"/>
  <c r="G35" i="2"/>
  <c r="F35" i="2"/>
  <c r="E35" i="2"/>
  <c r="D35" i="2"/>
  <c r="C35" i="2"/>
  <c r="P34" i="2"/>
  <c r="J34" i="2"/>
  <c r="H34" i="2"/>
  <c r="G34" i="2"/>
  <c r="F34" i="2"/>
  <c r="E34" i="2"/>
  <c r="D34" i="2"/>
  <c r="C34" i="2"/>
  <c r="P32" i="2"/>
  <c r="L32" i="2"/>
  <c r="J32" i="2"/>
  <c r="I32" i="2"/>
  <c r="H32" i="2"/>
  <c r="G32" i="2"/>
  <c r="F32" i="2"/>
  <c r="E32" i="2"/>
  <c r="D32" i="2"/>
  <c r="C32" i="2"/>
  <c r="P31" i="2"/>
  <c r="L31" i="2"/>
  <c r="K31" i="2"/>
  <c r="J31" i="2"/>
  <c r="I31" i="2"/>
  <c r="H31" i="2"/>
  <c r="G31" i="2"/>
  <c r="F31" i="2"/>
  <c r="E31" i="2"/>
  <c r="D31" i="2"/>
  <c r="C31" i="2"/>
  <c r="P30" i="2"/>
  <c r="L30" i="2"/>
  <c r="J30" i="2"/>
  <c r="I30" i="2"/>
  <c r="H30" i="2"/>
  <c r="G30" i="2"/>
  <c r="F30" i="2"/>
  <c r="E30" i="2"/>
  <c r="D30" i="2"/>
  <c r="C30" i="2"/>
  <c r="O27" i="2"/>
  <c r="P26" i="2"/>
  <c r="L26" i="2"/>
  <c r="L27" i="2" s="1"/>
  <c r="K26" i="2"/>
  <c r="K27" i="2" s="1"/>
  <c r="J26" i="2"/>
  <c r="J27" i="2" s="1"/>
  <c r="I26" i="2"/>
  <c r="I27" i="2" s="1"/>
  <c r="H26" i="2"/>
  <c r="H27" i="2" s="1"/>
  <c r="G26" i="2"/>
  <c r="G27" i="2" s="1"/>
  <c r="F26" i="2"/>
  <c r="F27" i="2" s="1"/>
  <c r="E26" i="2"/>
  <c r="E27" i="2" s="1"/>
  <c r="D26" i="2"/>
  <c r="D27" i="2" s="1"/>
  <c r="C26" i="2"/>
  <c r="C27" i="2" s="1"/>
  <c r="P25" i="2"/>
  <c r="L25" i="2"/>
  <c r="K25" i="2"/>
  <c r="J25" i="2"/>
  <c r="I25" i="2"/>
  <c r="H25" i="2"/>
  <c r="G25" i="2"/>
  <c r="F25" i="2"/>
  <c r="E25" i="2"/>
  <c r="D25" i="2"/>
  <c r="C25" i="2"/>
  <c r="P24" i="2"/>
  <c r="P27" i="2" s="1"/>
  <c r="L24" i="2"/>
  <c r="K24" i="2"/>
  <c r="J24" i="2"/>
  <c r="I24" i="2"/>
  <c r="H24" i="2"/>
  <c r="G24" i="2"/>
  <c r="F24" i="2"/>
  <c r="E24" i="2"/>
  <c r="D24" i="2"/>
  <c r="C24" i="2"/>
  <c r="O21" i="2"/>
  <c r="P20" i="2"/>
  <c r="P19" i="2"/>
  <c r="P21" i="2" s="1"/>
  <c r="L19" i="2"/>
  <c r="L21" i="2" s="1"/>
  <c r="K19" i="2"/>
  <c r="K21" i="2" s="1"/>
  <c r="J19" i="2"/>
  <c r="J21" i="2" s="1"/>
  <c r="I19" i="2"/>
  <c r="I21" i="2" s="1"/>
  <c r="H19" i="2"/>
  <c r="H21" i="2" s="1"/>
  <c r="G19" i="2"/>
  <c r="G21" i="2" s="1"/>
  <c r="F19" i="2"/>
  <c r="F21" i="2" s="1"/>
  <c r="E19" i="2"/>
  <c r="E21" i="2" s="1"/>
  <c r="D19" i="2"/>
  <c r="D21" i="2" s="1"/>
  <c r="C19" i="2"/>
  <c r="C21" i="2" s="1"/>
  <c r="O16" i="2"/>
  <c r="L16" i="2"/>
  <c r="K16" i="2"/>
  <c r="J16" i="2"/>
  <c r="I16" i="2"/>
  <c r="H16" i="2"/>
  <c r="G16" i="2"/>
  <c r="F16" i="2"/>
  <c r="E16" i="2"/>
  <c r="D16" i="2"/>
  <c r="C16" i="2"/>
  <c r="P15" i="2"/>
  <c r="L15" i="2"/>
  <c r="K15" i="2"/>
  <c r="J15" i="2"/>
  <c r="I15" i="2"/>
  <c r="H15" i="2"/>
  <c r="G15" i="2"/>
  <c r="F15" i="2"/>
  <c r="E15" i="2"/>
  <c r="D15" i="2"/>
  <c r="C15" i="2"/>
  <c r="P14" i="2"/>
  <c r="P16" i="2" s="1"/>
  <c r="L14" i="2"/>
  <c r="K14" i="2"/>
  <c r="J14" i="2"/>
  <c r="I14" i="2"/>
  <c r="H14" i="2"/>
  <c r="G14" i="2"/>
  <c r="F14" i="2"/>
  <c r="E14" i="2"/>
  <c r="D14" i="2"/>
  <c r="C14" i="2"/>
  <c r="O11" i="2"/>
  <c r="P10" i="2"/>
  <c r="L10" i="2"/>
  <c r="K10" i="2"/>
  <c r="J10" i="2"/>
  <c r="I10" i="2"/>
  <c r="H10" i="2"/>
  <c r="G10" i="2"/>
  <c r="F10" i="2"/>
  <c r="E10" i="2"/>
  <c r="D10" i="2"/>
  <c r="C10" i="2"/>
  <c r="P9" i="2"/>
  <c r="P11" i="2" s="1"/>
  <c r="L9" i="2"/>
  <c r="L11" i="2" s="1"/>
  <c r="L42" i="2" s="1"/>
  <c r="K9" i="2"/>
  <c r="K11" i="2" s="1"/>
  <c r="K42" i="2" s="1"/>
  <c r="J9" i="2"/>
  <c r="J11" i="2" s="1"/>
  <c r="J42" i="2" s="1"/>
  <c r="I9" i="2"/>
  <c r="I11" i="2" s="1"/>
  <c r="I42" i="2" s="1"/>
  <c r="H9" i="2"/>
  <c r="H11" i="2" s="1"/>
  <c r="H42" i="2" s="1"/>
  <c r="G9" i="2"/>
  <c r="G11" i="2" s="1"/>
  <c r="G42" i="2" s="1"/>
  <c r="F9" i="2"/>
  <c r="F11" i="2" s="1"/>
  <c r="F42" i="2" s="1"/>
  <c r="E9" i="2"/>
  <c r="E11" i="2" s="1"/>
  <c r="E42" i="2" s="1"/>
  <c r="D9" i="2"/>
  <c r="D11" i="2" s="1"/>
  <c r="D42" i="2" s="1"/>
  <c r="C9" i="2"/>
  <c r="C11" i="2" s="1"/>
  <c r="C42" i="2" s="1"/>
  <c r="P33" i="2" l="1"/>
  <c r="P40" i="2"/>
  <c r="P54" i="2"/>
  <c r="P55" i="2"/>
  <c r="P56" i="2"/>
  <c r="P57" i="2"/>
  <c r="P58" i="2"/>
  <c r="O47" i="2"/>
  <c r="O44" i="2"/>
  <c r="P42" i="2" l="1"/>
</calcChain>
</file>

<file path=xl/sharedStrings.xml><?xml version="1.0" encoding="utf-8"?>
<sst xmlns="http://schemas.openxmlformats.org/spreadsheetml/2006/main" count="75" uniqueCount="50">
  <si>
    <t>HOSPITAL CENTRAL DE LAS FUERZAS ARMADAS</t>
  </si>
  <si>
    <t>INDICADORES DE PRODUCCION DE SERVICIOS</t>
  </si>
  <si>
    <t>SERVICIOS</t>
  </si>
  <si>
    <t>Agosto-Total</t>
  </si>
  <si>
    <t>Septiembre-Total</t>
  </si>
  <si>
    <t>Octubre-Total</t>
  </si>
  <si>
    <t>Noviembre-Total</t>
  </si>
  <si>
    <t>Total</t>
  </si>
  <si>
    <t xml:space="preserve">TOTAL </t>
  </si>
  <si>
    <t>PORCENTAJE</t>
  </si>
  <si>
    <t>Servicios Ambulatorios</t>
  </si>
  <si>
    <t>Consulta Externa</t>
  </si>
  <si>
    <t>Emergencias</t>
  </si>
  <si>
    <t>Total de Servicios Ambulatorios</t>
  </si>
  <si>
    <t>Servicios de Hospitalización</t>
  </si>
  <si>
    <t>Ingresos</t>
  </si>
  <si>
    <t>Egresos</t>
  </si>
  <si>
    <t>Total de Servicios de Hospitalización</t>
  </si>
  <si>
    <t>Quirófano</t>
  </si>
  <si>
    <t>Cirugia Mayores</t>
  </si>
  <si>
    <t>Cirugia menores</t>
  </si>
  <si>
    <t>Total de Servicios de Quirófano</t>
  </si>
  <si>
    <t>Servicios de Maternidad</t>
  </si>
  <si>
    <t>Partos</t>
  </si>
  <si>
    <t>Cesáreas</t>
  </si>
  <si>
    <t>Legrados</t>
  </si>
  <si>
    <t>Total de Servicios de Maternidad</t>
  </si>
  <si>
    <t>Servicios de Apoyo Diagnóstico</t>
  </si>
  <si>
    <t>Laboratorio clinico</t>
  </si>
  <si>
    <t>Imágenes</t>
  </si>
  <si>
    <t>Sonografias</t>
  </si>
  <si>
    <t>Endoscopías</t>
  </si>
  <si>
    <t>Inhaloterapia</t>
  </si>
  <si>
    <t>Hemodiálisis</t>
  </si>
  <si>
    <t>Biopsias</t>
  </si>
  <si>
    <t>Tomografia</t>
  </si>
  <si>
    <t>Electrocardiogramas</t>
  </si>
  <si>
    <t>Vacunas</t>
  </si>
  <si>
    <t>Total de Apoyo Diagnóstico</t>
  </si>
  <si>
    <t xml:space="preserve">Total de los Servicios Realizados </t>
  </si>
  <si>
    <t xml:space="preserve"> FUENTE:Division de Estadística y Direccion de Planificacion y Desarrollo. Hospital Central de las FF.AA.</t>
  </si>
  <si>
    <t>TOTAL DE ATENCIONES REALIZADAS</t>
  </si>
  <si>
    <t xml:space="preserve">           RELACION DE CADA SUB-TOTAL DE SERVICIOS REALIZADOS EN EL HOSPITAL </t>
  </si>
  <si>
    <t xml:space="preserve"> </t>
  </si>
  <si>
    <t>Total de Servicios de Hospitalizacion</t>
  </si>
  <si>
    <t>Total de Servicios en el Quirófano</t>
  </si>
  <si>
    <t>Total de Servicios de Apoyo Diagnósticos</t>
  </si>
  <si>
    <t>Mamografias</t>
  </si>
  <si>
    <t>PERIODO ABRIL-JUNIO 2025</t>
  </si>
  <si>
    <t>Ecocardiograma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</si>
</sst>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0.0%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0"/>
      <color indexed="8"/>
      <name val="Arial"/>
      <family val="2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  <font>
      <sz val="8"/>
      <name val="Arial"/>
      <family val="2"/>
    </font>
    <font>
      <sz val="12"/>
      <color rgb="FFFF0000"/>
      <name val="Times New Roman"/>
      <family val="1"/>
    </font>
    <font>
      <i/>
      <sz val="12"/>
      <name val="Times New Roman"/>
      <family val="1"/>
    </font>
    <font>
      <b/>
      <i/>
      <u/>
      <sz val="12"/>
      <name val="Times New Roman"/>
      <family val="1"/>
    </font>
    <font>
      <b/>
      <i/>
      <u val="singleAccounting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4" fillId="0" borderId="0"/>
  </cellStyleXfs>
  <cellXfs count="113">
    <xf numFmtId="0" fontId="0" fillId="0" borderId="0" xfId="0"/>
    <xf numFmtId="0" fontId="2" fillId="0" borderId="0" xfId="3"/>
    <xf numFmtId="0" fontId="2" fillId="0" borderId="0" xfId="3" applyAlignment="1">
      <alignment horizontal="center"/>
    </xf>
    <xf numFmtId="164" fontId="2" fillId="0" borderId="0" xfId="4" applyFont="1" applyBorder="1" applyAlignment="1">
      <alignment horizontal="center"/>
    </xf>
    <xf numFmtId="10" fontId="2" fillId="0" borderId="0" xfId="1" applyNumberFormat="1" applyFont="1" applyBorder="1" applyAlignment="1">
      <alignment horizontal="center"/>
    </xf>
    <xf numFmtId="0" fontId="2" fillId="0" borderId="0" xfId="3" applyAlignment="1">
      <alignment wrapText="1"/>
    </xf>
    <xf numFmtId="0" fontId="7" fillId="0" borderId="7" xfId="3" applyFont="1" applyBorder="1" applyAlignment="1">
      <alignment horizontal="center" vertical="center"/>
    </xf>
    <xf numFmtId="0" fontId="8" fillId="0" borderId="10" xfId="3" applyFont="1" applyBorder="1" applyAlignment="1">
      <alignment horizontal="center"/>
    </xf>
    <xf numFmtId="3" fontId="8" fillId="0" borderId="11" xfId="3" applyNumberFormat="1" applyFont="1" applyBorder="1"/>
    <xf numFmtId="0" fontId="8" fillId="0" borderId="11" xfId="3" applyFont="1" applyBorder="1"/>
    <xf numFmtId="3" fontId="8" fillId="0" borderId="11" xfId="3" applyNumberFormat="1" applyFont="1" applyBorder="1" applyAlignment="1">
      <alignment horizontal="center"/>
    </xf>
    <xf numFmtId="10" fontId="8" fillId="0" borderId="12" xfId="1" applyNumberFormat="1" applyFont="1" applyFill="1" applyBorder="1" applyAlignment="1">
      <alignment horizontal="center"/>
    </xf>
    <xf numFmtId="0" fontId="8" fillId="0" borderId="13" xfId="3" applyFont="1" applyBorder="1" applyAlignment="1">
      <alignment horizontal="center"/>
    </xf>
    <xf numFmtId="3" fontId="8" fillId="0" borderId="14" xfId="3" applyNumberFormat="1" applyFont="1" applyBorder="1"/>
    <xf numFmtId="0" fontId="8" fillId="0" borderId="14" xfId="3" applyFont="1" applyBorder="1"/>
    <xf numFmtId="3" fontId="8" fillId="0" borderId="14" xfId="3" applyNumberFormat="1" applyFont="1" applyBorder="1" applyAlignment="1">
      <alignment horizontal="center"/>
    </xf>
    <xf numFmtId="10" fontId="8" fillId="0" borderId="15" xfId="1" applyNumberFormat="1" applyFont="1" applyFill="1" applyBorder="1" applyAlignment="1">
      <alignment horizontal="center"/>
    </xf>
    <xf numFmtId="3" fontId="3" fillId="0" borderId="8" xfId="3" applyNumberFormat="1" applyFont="1" applyBorder="1"/>
    <xf numFmtId="0" fontId="7" fillId="0" borderId="8" xfId="3" applyFont="1" applyBorder="1" applyAlignment="1">
      <alignment horizontal="left" vertical="center"/>
    </xf>
    <xf numFmtId="3" fontId="7" fillId="0" borderId="8" xfId="4" applyNumberFormat="1" applyFont="1" applyFill="1" applyBorder="1" applyAlignment="1">
      <alignment horizontal="center" vertical="center"/>
    </xf>
    <xf numFmtId="10" fontId="7" fillId="0" borderId="9" xfId="1" applyNumberFormat="1" applyFont="1" applyFill="1" applyBorder="1" applyAlignment="1">
      <alignment horizontal="center" vertical="center"/>
    </xf>
    <xf numFmtId="0" fontId="7" fillId="0" borderId="16" xfId="3" applyFont="1" applyBorder="1" applyAlignment="1">
      <alignment horizontal="center" vertical="center"/>
    </xf>
    <xf numFmtId="3" fontId="8" fillId="0" borderId="17" xfId="3" applyNumberFormat="1" applyFont="1" applyBorder="1"/>
    <xf numFmtId="0" fontId="7" fillId="0" borderId="17" xfId="3" applyFont="1" applyBorder="1" applyAlignment="1">
      <alignment horizontal="left" vertical="center"/>
    </xf>
    <xf numFmtId="164" fontId="7" fillId="0" borderId="17" xfId="4" applyFont="1" applyFill="1" applyBorder="1" applyAlignment="1">
      <alignment horizontal="center" vertical="center"/>
    </xf>
    <xf numFmtId="10" fontId="7" fillId="0" borderId="18" xfId="1" applyNumberFormat="1" applyFont="1" applyFill="1" applyBorder="1" applyAlignment="1">
      <alignment horizontal="center" vertical="center"/>
    </xf>
    <xf numFmtId="3" fontId="8" fillId="0" borderId="11" xfId="4" applyNumberFormat="1" applyFont="1" applyFill="1" applyBorder="1" applyAlignment="1">
      <alignment horizontal="center"/>
    </xf>
    <xf numFmtId="0" fontId="8" fillId="0" borderId="22" xfId="3" applyFont="1" applyBorder="1" applyAlignment="1">
      <alignment horizontal="center"/>
    </xf>
    <xf numFmtId="3" fontId="8" fillId="0" borderId="23" xfId="3" applyNumberFormat="1" applyFont="1" applyBorder="1"/>
    <xf numFmtId="0" fontId="8" fillId="0" borderId="23" xfId="3" applyFont="1" applyBorder="1"/>
    <xf numFmtId="3" fontId="8" fillId="0" borderId="23" xfId="4" applyNumberFormat="1" applyFont="1" applyFill="1" applyBorder="1" applyAlignment="1">
      <alignment horizontal="center"/>
    </xf>
    <xf numFmtId="10" fontId="8" fillId="0" borderId="24" xfId="1" applyNumberFormat="1" applyFont="1" applyFill="1" applyBorder="1" applyAlignment="1">
      <alignment horizontal="center"/>
    </xf>
    <xf numFmtId="0" fontId="8" fillId="0" borderId="16" xfId="3" applyFont="1" applyBorder="1" applyAlignment="1">
      <alignment horizontal="center"/>
    </xf>
    <xf numFmtId="0" fontId="8" fillId="0" borderId="17" xfId="3" applyFont="1" applyBorder="1"/>
    <xf numFmtId="164" fontId="8" fillId="0" borderId="17" xfId="4" applyFont="1" applyFill="1" applyBorder="1" applyAlignment="1">
      <alignment horizontal="center"/>
    </xf>
    <xf numFmtId="10" fontId="8" fillId="0" borderId="18" xfId="1" applyNumberFormat="1" applyFont="1" applyFill="1" applyBorder="1" applyAlignment="1">
      <alignment horizontal="center"/>
    </xf>
    <xf numFmtId="3" fontId="8" fillId="0" borderId="14" xfId="4" applyNumberFormat="1" applyFont="1" applyFill="1" applyBorder="1" applyAlignment="1">
      <alignment horizontal="center"/>
    </xf>
    <xf numFmtId="3" fontId="8" fillId="0" borderId="17" xfId="4" applyNumberFormat="1" applyFont="1" applyFill="1" applyBorder="1" applyAlignment="1">
      <alignment horizontal="center"/>
    </xf>
    <xf numFmtId="0" fontId="9" fillId="0" borderId="0" xfId="3" applyFont="1"/>
    <xf numFmtId="0" fontId="3" fillId="0" borderId="25" xfId="3" applyFont="1" applyBorder="1" applyAlignment="1">
      <alignment horizontal="center"/>
    </xf>
    <xf numFmtId="3" fontId="3" fillId="0" borderId="26" xfId="3" applyNumberFormat="1" applyFont="1" applyBorder="1"/>
    <xf numFmtId="0" fontId="3" fillId="0" borderId="26" xfId="3" applyFont="1" applyBorder="1"/>
    <xf numFmtId="3" fontId="3" fillId="0" borderId="26" xfId="4" applyNumberFormat="1" applyFont="1" applyFill="1" applyBorder="1" applyAlignment="1">
      <alignment horizontal="center"/>
    </xf>
    <xf numFmtId="10" fontId="3" fillId="0" borderId="27" xfId="1" applyNumberFormat="1" applyFont="1" applyFill="1" applyBorder="1" applyAlignment="1">
      <alignment horizontal="center"/>
    </xf>
    <xf numFmtId="0" fontId="3" fillId="0" borderId="28" xfId="3" applyFont="1" applyBorder="1" applyAlignment="1">
      <alignment horizontal="center"/>
    </xf>
    <xf numFmtId="3" fontId="3" fillId="0" borderId="29" xfId="3" applyNumberFormat="1" applyFont="1" applyBorder="1"/>
    <xf numFmtId="0" fontId="3" fillId="0" borderId="29" xfId="3" applyFont="1" applyBorder="1"/>
    <xf numFmtId="3" fontId="3" fillId="0" borderId="29" xfId="4" applyNumberFormat="1" applyFont="1" applyFill="1" applyBorder="1" applyAlignment="1">
      <alignment horizontal="center"/>
    </xf>
    <xf numFmtId="10" fontId="3" fillId="0" borderId="30" xfId="1" applyNumberFormat="1" applyFont="1" applyFill="1" applyBorder="1" applyAlignment="1">
      <alignment horizontal="center"/>
    </xf>
    <xf numFmtId="0" fontId="3" fillId="0" borderId="31" xfId="3" applyFont="1" applyBorder="1" applyAlignment="1">
      <alignment horizontal="center"/>
    </xf>
    <xf numFmtId="3" fontId="3" fillId="0" borderId="32" xfId="3" applyNumberFormat="1" applyFont="1" applyBorder="1"/>
    <xf numFmtId="0" fontId="3" fillId="0" borderId="32" xfId="3" applyFont="1" applyBorder="1"/>
    <xf numFmtId="3" fontId="3" fillId="0" borderId="32" xfId="4" applyNumberFormat="1" applyFont="1" applyFill="1" applyBorder="1" applyAlignment="1">
      <alignment horizontal="center"/>
    </xf>
    <xf numFmtId="10" fontId="3" fillId="0" borderId="33" xfId="1" applyNumberFormat="1" applyFont="1" applyFill="1" applyBorder="1" applyAlignment="1">
      <alignment horizontal="center"/>
    </xf>
    <xf numFmtId="0" fontId="10" fillId="0" borderId="0" xfId="3" applyFont="1" applyAlignment="1">
      <alignment horizontal="left"/>
    </xf>
    <xf numFmtId="0" fontId="10" fillId="0" borderId="0" xfId="3" applyFont="1"/>
    <xf numFmtId="164" fontId="10" fillId="0" borderId="0" xfId="4" applyFont="1" applyFill="1" applyBorder="1" applyAlignment="1">
      <alignment horizontal="center"/>
    </xf>
    <xf numFmtId="10" fontId="10" fillId="0" borderId="0" xfId="1" applyNumberFormat="1" applyFont="1" applyFill="1" applyBorder="1" applyAlignment="1">
      <alignment horizontal="center"/>
    </xf>
    <xf numFmtId="164" fontId="2" fillId="0" borderId="0" xfId="4" applyFont="1" applyAlignment="1">
      <alignment horizontal="center"/>
    </xf>
    <xf numFmtId="10" fontId="2" fillId="0" borderId="0" xfId="1" applyNumberFormat="1" applyFont="1" applyAlignment="1">
      <alignment horizontal="center"/>
    </xf>
    <xf numFmtId="0" fontId="7" fillId="0" borderId="34" xfId="3" applyFont="1" applyBorder="1" applyAlignment="1">
      <alignment horizontal="center"/>
    </xf>
    <xf numFmtId="0" fontId="11" fillId="0" borderId="34" xfId="3" applyFont="1" applyBorder="1"/>
    <xf numFmtId="3" fontId="7" fillId="0" borderId="34" xfId="4" applyNumberFormat="1" applyFont="1" applyBorder="1" applyAlignment="1">
      <alignment horizontal="center"/>
    </xf>
    <xf numFmtId="0" fontId="12" fillId="0" borderId="11" xfId="3" applyFont="1" applyBorder="1" applyAlignment="1">
      <alignment horizontal="left" vertical="center"/>
    </xf>
    <xf numFmtId="0" fontId="8" fillId="0" borderId="23" xfId="3" applyFont="1" applyBorder="1" applyAlignment="1">
      <alignment horizontal="center" vertical="center"/>
    </xf>
    <xf numFmtId="0" fontId="7" fillId="0" borderId="23" xfId="3" applyFont="1" applyBorder="1" applyAlignment="1">
      <alignment horizontal="left" vertical="center"/>
    </xf>
    <xf numFmtId="3" fontId="8" fillId="0" borderId="11" xfId="4" applyNumberFormat="1" applyFont="1" applyFill="1" applyBorder="1" applyAlignment="1">
      <alignment horizontal="center" vertical="center"/>
    </xf>
    <xf numFmtId="10" fontId="8" fillId="0" borderId="11" xfId="1" applyNumberFormat="1" applyFont="1" applyFill="1" applyBorder="1" applyAlignment="1">
      <alignment horizontal="center" vertical="center"/>
    </xf>
    <xf numFmtId="0" fontId="12" fillId="0" borderId="23" xfId="3" applyFont="1" applyBorder="1" applyAlignment="1">
      <alignment horizontal="left"/>
    </xf>
    <xf numFmtId="3" fontId="8" fillId="0" borderId="23" xfId="3" applyNumberFormat="1" applyFont="1" applyBorder="1" applyAlignment="1">
      <alignment horizontal="center"/>
    </xf>
    <xf numFmtId="0" fontId="12" fillId="0" borderId="23" xfId="3" applyFont="1" applyBorder="1" applyAlignment="1">
      <alignment horizontal="left" vertical="center"/>
    </xf>
    <xf numFmtId="3" fontId="3" fillId="0" borderId="23" xfId="3" applyNumberFormat="1" applyFont="1" applyBorder="1"/>
    <xf numFmtId="3" fontId="8" fillId="0" borderId="23" xfId="4" applyNumberFormat="1" applyFont="1" applyFill="1" applyBorder="1" applyAlignment="1">
      <alignment horizontal="center" vertical="center"/>
    </xf>
    <xf numFmtId="0" fontId="12" fillId="0" borderId="14" xfId="3" applyFont="1" applyBorder="1" applyAlignment="1">
      <alignment horizontal="left" vertical="center"/>
    </xf>
    <xf numFmtId="0" fontId="7" fillId="0" borderId="14" xfId="3" applyFont="1" applyBorder="1" applyAlignment="1">
      <alignment horizontal="left" vertical="center"/>
    </xf>
    <xf numFmtId="3" fontId="8" fillId="0" borderId="14" xfId="4" applyNumberFormat="1" applyFont="1" applyFill="1" applyBorder="1" applyAlignment="1">
      <alignment horizontal="center" vertical="center"/>
    </xf>
    <xf numFmtId="0" fontId="13" fillId="0" borderId="36" xfId="3" applyFont="1" applyBorder="1" applyAlignment="1">
      <alignment horizontal="left" vertical="center"/>
    </xf>
    <xf numFmtId="3" fontId="8" fillId="0" borderId="36" xfId="3" applyNumberFormat="1" applyFont="1" applyBorder="1"/>
    <xf numFmtId="0" fontId="7" fillId="0" borderId="36" xfId="3" applyFont="1" applyBorder="1" applyAlignment="1">
      <alignment horizontal="left" vertical="center"/>
    </xf>
    <xf numFmtId="3" fontId="3" fillId="0" borderId="36" xfId="4" applyNumberFormat="1" applyFont="1" applyFill="1" applyBorder="1" applyAlignment="1">
      <alignment horizontal="center" vertical="center"/>
    </xf>
    <xf numFmtId="165" fontId="7" fillId="0" borderId="36" xfId="1" applyNumberFormat="1" applyFont="1" applyFill="1" applyBorder="1" applyAlignment="1">
      <alignment horizontal="center" vertical="center"/>
    </xf>
    <xf numFmtId="0" fontId="8" fillId="0" borderId="0" xfId="3" applyFont="1" applyAlignment="1">
      <alignment horizontal="left"/>
    </xf>
    <xf numFmtId="0" fontId="8" fillId="0" borderId="0" xfId="3" applyFont="1"/>
    <xf numFmtId="164" fontId="14" fillId="0" borderId="0" xfId="4" applyFont="1" applyAlignment="1">
      <alignment horizontal="center"/>
    </xf>
    <xf numFmtId="10" fontId="8" fillId="0" borderId="0" xfId="1" applyNumberFormat="1" applyFont="1" applyAlignment="1">
      <alignment horizontal="left"/>
    </xf>
    <xf numFmtId="164" fontId="8" fillId="0" borderId="0" xfId="4" applyFont="1" applyAlignment="1">
      <alignment horizontal="center"/>
    </xf>
    <xf numFmtId="10" fontId="8" fillId="0" borderId="0" xfId="1" applyNumberFormat="1" applyFont="1" applyAlignment="1">
      <alignment horizontal="center"/>
    </xf>
    <xf numFmtId="0" fontId="2" fillId="0" borderId="0" xfId="3" applyAlignment="1">
      <alignment horizontal="left"/>
    </xf>
    <xf numFmtId="0" fontId="3" fillId="0" borderId="0" xfId="3" applyFont="1" applyAlignment="1">
      <alignment horizontal="center" wrapText="1"/>
    </xf>
    <xf numFmtId="0" fontId="5" fillId="0" borderId="26" xfId="5" applyFont="1" applyBorder="1" applyAlignment="1">
      <alignment horizontal="center" vertical="center" wrapText="1"/>
    </xf>
    <xf numFmtId="0" fontId="6" fillId="0" borderId="11" xfId="0" applyFont="1" applyBorder="1"/>
    <xf numFmtId="0" fontId="3" fillId="0" borderId="26" xfId="3" applyFont="1" applyBorder="1" applyAlignment="1">
      <alignment horizontal="center" vertical="center" wrapText="1"/>
    </xf>
    <xf numFmtId="164" fontId="3" fillId="0" borderId="26" xfId="4" applyFont="1" applyFill="1" applyBorder="1" applyAlignment="1">
      <alignment horizontal="center" vertical="center" wrapText="1"/>
    </xf>
    <xf numFmtId="0" fontId="6" fillId="0" borderId="35" xfId="0" applyFont="1" applyBorder="1" applyAlignment="1">
      <alignment horizontal="center"/>
    </xf>
    <xf numFmtId="0" fontId="7" fillId="0" borderId="19" xfId="3" applyFont="1" applyBorder="1" applyAlignment="1">
      <alignment horizontal="center" vertical="center"/>
    </xf>
    <xf numFmtId="0" fontId="7" fillId="0" borderId="20" xfId="3" applyFont="1" applyBorder="1" applyAlignment="1">
      <alignment horizontal="center" vertical="center"/>
    </xf>
    <xf numFmtId="0" fontId="7" fillId="0" borderId="21" xfId="3" applyFont="1" applyBorder="1" applyAlignment="1">
      <alignment horizontal="center" vertical="center"/>
    </xf>
    <xf numFmtId="0" fontId="3" fillId="0" borderId="34" xfId="3" applyFont="1" applyBorder="1" applyAlignment="1">
      <alignment horizontal="center"/>
    </xf>
    <xf numFmtId="0" fontId="6" fillId="0" borderId="35" xfId="0" applyFont="1" applyBorder="1"/>
    <xf numFmtId="10" fontId="3" fillId="0" borderId="26" xfId="1" applyNumberFormat="1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6" fillId="0" borderId="5" xfId="0" applyFont="1" applyBorder="1"/>
    <xf numFmtId="0" fontId="3" fillId="0" borderId="2" xfId="3" applyFont="1" applyBorder="1" applyAlignment="1">
      <alignment horizontal="center" vertical="center" wrapText="1"/>
    </xf>
    <xf numFmtId="164" fontId="3" fillId="0" borderId="2" xfId="4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10" fontId="3" fillId="0" borderId="3" xfId="1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7" fillId="0" borderId="7" xfId="3" applyFont="1" applyBorder="1" applyAlignment="1">
      <alignment horizontal="center" vertical="center"/>
    </xf>
    <xf numFmtId="0" fontId="7" fillId="0" borderId="8" xfId="3" applyFont="1" applyBorder="1" applyAlignment="1">
      <alignment horizontal="center" vertical="center"/>
    </xf>
    <xf numFmtId="0" fontId="7" fillId="0" borderId="9" xfId="3" applyFont="1" applyBorder="1" applyAlignment="1">
      <alignment horizontal="center" vertical="center"/>
    </xf>
    <xf numFmtId="0" fontId="3" fillId="0" borderId="0" xfId="2" applyFont="1" applyAlignment="1">
      <alignment horizontal="center"/>
    </xf>
    <xf numFmtId="0" fontId="3" fillId="0" borderId="1" xfId="3" applyFont="1" applyBorder="1" applyAlignment="1">
      <alignment horizontal="center" vertical="center" wrapText="1"/>
    </xf>
    <xf numFmtId="0" fontId="6" fillId="0" borderId="4" xfId="0" applyFont="1" applyBorder="1"/>
  </cellXfs>
  <cellStyles count="6">
    <cellStyle name="Millares 2" xfId="4" xr:uid="{D4796562-D97F-4700-A0D3-B81B21CDE31A}"/>
    <cellStyle name="Normal" xfId="0" builtinId="0"/>
    <cellStyle name="Normal 2" xfId="2" xr:uid="{DD144117-EB97-4BB5-9846-D39F8F3095FA}"/>
    <cellStyle name="Normal 3" xfId="3" xr:uid="{1D94A0A0-7128-419F-9BA1-3AD7D0D31696}"/>
    <cellStyle name="Normal 4" xfId="5" xr:uid="{8FFE1E91-04F0-4734-8E27-1BEA1A6DD445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Informe081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septiembre%20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octubre%20201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Noviembre%20201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DICIEMBRE%20201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Enero%202015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Febrero%202016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marzo%202016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abril%202016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desarrollo/Downloads/Informe0516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Agosto"/>
      <sheetName val="Agosto"/>
    </sheetNames>
    <sheetDataSet>
      <sheetData sheetId="0" refreshError="1"/>
      <sheetData sheetId="1" refreshError="1">
        <row r="61">
          <cell r="E61">
            <v>7201</v>
          </cell>
        </row>
        <row r="102">
          <cell r="E102">
            <v>579</v>
          </cell>
        </row>
        <row r="146">
          <cell r="E146">
            <v>487</v>
          </cell>
        </row>
        <row r="169">
          <cell r="E169">
            <v>3108</v>
          </cell>
        </row>
        <row r="194">
          <cell r="E194">
            <v>1335</v>
          </cell>
        </row>
        <row r="209">
          <cell r="E209">
            <v>13</v>
          </cell>
        </row>
        <row r="277">
          <cell r="E277">
            <v>15</v>
          </cell>
        </row>
        <row r="279">
          <cell r="E279">
            <v>54</v>
          </cell>
        </row>
        <row r="281">
          <cell r="E281">
            <v>20</v>
          </cell>
        </row>
        <row r="317">
          <cell r="E317">
            <v>118</v>
          </cell>
        </row>
        <row r="376">
          <cell r="E376">
            <v>408</v>
          </cell>
        </row>
        <row r="392">
          <cell r="E392">
            <v>2600</v>
          </cell>
        </row>
        <row r="418">
          <cell r="E418">
            <v>376</v>
          </cell>
        </row>
        <row r="471">
          <cell r="E471">
            <v>139</v>
          </cell>
        </row>
        <row r="567">
          <cell r="E567">
            <v>70</v>
          </cell>
        </row>
        <row r="602">
          <cell r="E602">
            <v>23894</v>
          </cell>
        </row>
        <row r="728">
          <cell r="E728">
            <v>1320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Septiembre"/>
      <sheetName val="Septiembre"/>
    </sheetNames>
    <sheetDataSet>
      <sheetData sheetId="0" refreshError="1"/>
      <sheetData sheetId="1" refreshError="1">
        <row r="61">
          <cell r="E61">
            <v>9095</v>
          </cell>
        </row>
        <row r="102">
          <cell r="E102">
            <v>559</v>
          </cell>
        </row>
        <row r="146">
          <cell r="E146">
            <v>897</v>
          </cell>
        </row>
        <row r="169">
          <cell r="E169">
            <v>3493</v>
          </cell>
        </row>
        <row r="194">
          <cell r="E194">
            <v>1502</v>
          </cell>
        </row>
        <row r="209">
          <cell r="E209">
            <v>0</v>
          </cell>
        </row>
        <row r="277">
          <cell r="E277">
            <v>16</v>
          </cell>
        </row>
        <row r="279">
          <cell r="E279">
            <v>67</v>
          </cell>
        </row>
        <row r="281">
          <cell r="E281">
            <v>15</v>
          </cell>
        </row>
        <row r="317">
          <cell r="E317">
            <v>182</v>
          </cell>
        </row>
        <row r="376">
          <cell r="E376">
            <v>558</v>
          </cell>
        </row>
        <row r="392">
          <cell r="E392">
            <v>2934</v>
          </cell>
        </row>
        <row r="418">
          <cell r="E418">
            <v>278</v>
          </cell>
        </row>
        <row r="471">
          <cell r="E471">
            <v>158</v>
          </cell>
        </row>
        <row r="567">
          <cell r="E567">
            <v>148</v>
          </cell>
        </row>
        <row r="602">
          <cell r="E602">
            <v>23900</v>
          </cell>
        </row>
        <row r="728">
          <cell r="E728">
            <v>1070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Octubre"/>
      <sheetName val="Octubre"/>
    </sheetNames>
    <sheetDataSet>
      <sheetData sheetId="0" refreshError="1"/>
      <sheetData sheetId="1" refreshError="1">
        <row r="61">
          <cell r="E61">
            <v>9481</v>
          </cell>
        </row>
        <row r="102">
          <cell r="E102">
            <v>478</v>
          </cell>
        </row>
        <row r="146">
          <cell r="E146">
            <v>519</v>
          </cell>
        </row>
        <row r="169">
          <cell r="E169">
            <v>4630</v>
          </cell>
        </row>
        <row r="194">
          <cell r="E194">
            <v>2161</v>
          </cell>
        </row>
        <row r="209">
          <cell r="E209">
            <v>0</v>
          </cell>
        </row>
        <row r="277">
          <cell r="E277">
            <v>20</v>
          </cell>
        </row>
        <row r="279">
          <cell r="E279">
            <v>52</v>
          </cell>
        </row>
        <row r="281">
          <cell r="E281">
            <v>18</v>
          </cell>
        </row>
        <row r="317">
          <cell r="E317">
            <v>147</v>
          </cell>
        </row>
        <row r="376">
          <cell r="E376">
            <v>805</v>
          </cell>
        </row>
        <row r="392">
          <cell r="E392">
            <v>2300</v>
          </cell>
        </row>
        <row r="418">
          <cell r="E418">
            <v>263</v>
          </cell>
        </row>
        <row r="471">
          <cell r="E471">
            <v>128</v>
          </cell>
        </row>
        <row r="567">
          <cell r="E567">
            <v>141</v>
          </cell>
        </row>
        <row r="602">
          <cell r="E602">
            <v>33121</v>
          </cell>
        </row>
        <row r="728">
          <cell r="E728">
            <v>970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Noviembre"/>
      <sheetName val="Noviembre"/>
    </sheetNames>
    <sheetDataSet>
      <sheetData sheetId="0" refreshError="1"/>
      <sheetData sheetId="1" refreshError="1">
        <row r="61">
          <cell r="E61">
            <v>7984</v>
          </cell>
        </row>
        <row r="102">
          <cell r="E102">
            <v>463</v>
          </cell>
        </row>
        <row r="146">
          <cell r="E146">
            <v>601</v>
          </cell>
        </row>
        <row r="169">
          <cell r="E169">
            <v>4074</v>
          </cell>
        </row>
        <row r="194">
          <cell r="E194">
            <v>1798</v>
          </cell>
        </row>
        <row r="209">
          <cell r="E209">
            <v>0</v>
          </cell>
        </row>
        <row r="277">
          <cell r="E277">
            <v>11</v>
          </cell>
        </row>
        <row r="279">
          <cell r="E279">
            <v>54</v>
          </cell>
        </row>
        <row r="281">
          <cell r="E281">
            <v>8</v>
          </cell>
        </row>
        <row r="316">
          <cell r="E316">
            <v>189</v>
          </cell>
        </row>
        <row r="375">
          <cell r="E375">
            <v>577</v>
          </cell>
        </row>
        <row r="391">
          <cell r="E391">
            <v>1635</v>
          </cell>
        </row>
        <row r="417">
          <cell r="E417">
            <v>368</v>
          </cell>
        </row>
        <row r="470">
          <cell r="E470">
            <v>164</v>
          </cell>
        </row>
        <row r="566">
          <cell r="E566">
            <v>264</v>
          </cell>
        </row>
        <row r="601">
          <cell r="E601">
            <v>23930</v>
          </cell>
        </row>
        <row r="727">
          <cell r="E727">
            <v>970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Diciembre"/>
      <sheetName val="Diciembre"/>
    </sheetNames>
    <sheetDataSet>
      <sheetData sheetId="0" refreshError="1"/>
      <sheetData sheetId="1" refreshError="1">
        <row r="61">
          <cell r="E61">
            <v>5858</v>
          </cell>
        </row>
        <row r="102">
          <cell r="E102">
            <v>400</v>
          </cell>
        </row>
        <row r="146">
          <cell r="E146">
            <v>300</v>
          </cell>
        </row>
        <row r="169">
          <cell r="E169">
            <v>3834</v>
          </cell>
        </row>
        <row r="194">
          <cell r="E194">
            <v>1446</v>
          </cell>
        </row>
        <row r="209">
          <cell r="E209">
            <v>0</v>
          </cell>
        </row>
        <row r="277">
          <cell r="E277">
            <v>14</v>
          </cell>
        </row>
        <row r="279">
          <cell r="E279">
            <v>49</v>
          </cell>
        </row>
        <row r="281">
          <cell r="E281">
            <v>8</v>
          </cell>
        </row>
        <row r="317">
          <cell r="E317">
            <v>139</v>
          </cell>
        </row>
        <row r="376">
          <cell r="E376">
            <v>511</v>
          </cell>
        </row>
        <row r="392">
          <cell r="E392">
            <v>2000</v>
          </cell>
        </row>
        <row r="418">
          <cell r="E418">
            <v>352</v>
          </cell>
        </row>
        <row r="471">
          <cell r="E471">
            <v>132</v>
          </cell>
        </row>
        <row r="567">
          <cell r="E567">
            <v>69</v>
          </cell>
        </row>
        <row r="602">
          <cell r="E602">
            <v>22454</v>
          </cell>
        </row>
        <row r="728">
          <cell r="E728">
            <v>1220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Enero"/>
      <sheetName val="Enero"/>
    </sheetNames>
    <sheetDataSet>
      <sheetData sheetId="0" refreshError="1"/>
      <sheetData sheetId="1" refreshError="1">
        <row r="62">
          <cell r="E62">
            <v>6851</v>
          </cell>
        </row>
        <row r="103">
          <cell r="E103">
            <v>398</v>
          </cell>
        </row>
        <row r="147">
          <cell r="E147">
            <v>246</v>
          </cell>
        </row>
        <row r="170">
          <cell r="E170">
            <v>2583</v>
          </cell>
        </row>
        <row r="195">
          <cell r="E195">
            <v>1667</v>
          </cell>
        </row>
        <row r="210">
          <cell r="E210">
            <v>0</v>
          </cell>
        </row>
        <row r="278">
          <cell r="E278">
            <v>7</v>
          </cell>
        </row>
        <row r="280">
          <cell r="E280">
            <v>39</v>
          </cell>
        </row>
        <row r="282">
          <cell r="E282">
            <v>11</v>
          </cell>
        </row>
        <row r="317">
          <cell r="E317">
            <v>163</v>
          </cell>
        </row>
        <row r="376">
          <cell r="E376">
            <v>39</v>
          </cell>
        </row>
        <row r="392">
          <cell r="E392">
            <v>1500</v>
          </cell>
        </row>
        <row r="418">
          <cell r="E418">
            <v>414</v>
          </cell>
        </row>
        <row r="471">
          <cell r="E471">
            <v>134</v>
          </cell>
        </row>
        <row r="567">
          <cell r="E567">
            <v>88</v>
          </cell>
        </row>
        <row r="602">
          <cell r="E602">
            <v>27589</v>
          </cell>
        </row>
        <row r="728">
          <cell r="E728">
            <v>1200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Febrero"/>
      <sheetName val="FEBRERO"/>
    </sheetNames>
    <sheetDataSet>
      <sheetData sheetId="0" refreshError="1"/>
      <sheetData sheetId="1" refreshError="1">
        <row r="62">
          <cell r="E62">
            <v>8506</v>
          </cell>
        </row>
        <row r="103">
          <cell r="E103">
            <v>332</v>
          </cell>
        </row>
        <row r="147">
          <cell r="E147">
            <v>297</v>
          </cell>
        </row>
        <row r="170">
          <cell r="E170">
            <v>3818</v>
          </cell>
        </row>
        <row r="195">
          <cell r="E195">
            <v>1899</v>
          </cell>
        </row>
        <row r="278">
          <cell r="E278">
            <v>6</v>
          </cell>
        </row>
        <row r="280">
          <cell r="E280">
            <v>42</v>
          </cell>
        </row>
        <row r="282">
          <cell r="E282">
            <v>12</v>
          </cell>
        </row>
        <row r="317">
          <cell r="E317">
            <v>259</v>
          </cell>
        </row>
        <row r="376">
          <cell r="E376">
            <v>657</v>
          </cell>
        </row>
        <row r="392">
          <cell r="E392">
            <v>1665</v>
          </cell>
        </row>
        <row r="418">
          <cell r="E418">
            <v>456</v>
          </cell>
        </row>
        <row r="471">
          <cell r="E471">
            <v>204</v>
          </cell>
        </row>
        <row r="567">
          <cell r="E567">
            <v>74</v>
          </cell>
        </row>
        <row r="602">
          <cell r="E602">
            <v>26401</v>
          </cell>
        </row>
        <row r="728">
          <cell r="E728">
            <v>1570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Marzo"/>
      <sheetName val="Marzo"/>
    </sheetNames>
    <sheetDataSet>
      <sheetData sheetId="0" refreshError="1"/>
      <sheetData sheetId="1" refreshError="1">
        <row r="61">
          <cell r="E61">
            <v>8551</v>
          </cell>
        </row>
        <row r="102">
          <cell r="E102">
            <v>328</v>
          </cell>
        </row>
        <row r="146">
          <cell r="E146">
            <v>477</v>
          </cell>
        </row>
        <row r="169">
          <cell r="E169">
            <v>3638</v>
          </cell>
        </row>
        <row r="194">
          <cell r="E194">
            <v>2005</v>
          </cell>
        </row>
        <row r="209">
          <cell r="E209">
            <v>0</v>
          </cell>
        </row>
        <row r="277">
          <cell r="E277">
            <v>9</v>
          </cell>
        </row>
        <row r="279">
          <cell r="E279">
            <v>43</v>
          </cell>
        </row>
        <row r="281">
          <cell r="E281">
            <v>15</v>
          </cell>
        </row>
        <row r="317">
          <cell r="E317">
            <v>205</v>
          </cell>
        </row>
        <row r="376">
          <cell r="E376">
            <v>654</v>
          </cell>
        </row>
        <row r="392">
          <cell r="E392">
            <v>1861</v>
          </cell>
        </row>
        <row r="418">
          <cell r="E418">
            <v>496</v>
          </cell>
        </row>
        <row r="471">
          <cell r="E471">
            <v>206</v>
          </cell>
        </row>
        <row r="567">
          <cell r="E567">
            <v>149</v>
          </cell>
        </row>
        <row r="602">
          <cell r="E602">
            <v>22863</v>
          </cell>
        </row>
        <row r="728">
          <cell r="E728">
            <v>1300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Abril"/>
      <sheetName val="Abril"/>
    </sheetNames>
    <sheetDataSet>
      <sheetData sheetId="0" refreshError="1"/>
      <sheetData sheetId="1" refreshError="1">
        <row r="62">
          <cell r="E62">
            <v>7880</v>
          </cell>
        </row>
        <row r="103">
          <cell r="E103">
            <v>359</v>
          </cell>
        </row>
        <row r="147">
          <cell r="E147">
            <v>483</v>
          </cell>
        </row>
        <row r="170">
          <cell r="E170">
            <v>3788</v>
          </cell>
        </row>
        <row r="195">
          <cell r="E195">
            <v>2191</v>
          </cell>
        </row>
        <row r="278">
          <cell r="E278">
            <v>7</v>
          </cell>
        </row>
        <row r="280">
          <cell r="E280">
            <v>44</v>
          </cell>
        </row>
        <row r="282">
          <cell r="E282">
            <v>5</v>
          </cell>
        </row>
        <row r="318">
          <cell r="E318">
            <v>214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Mayo"/>
      <sheetName val="Mayo"/>
    </sheetNames>
    <sheetDataSet>
      <sheetData sheetId="0" refreshError="1"/>
      <sheetData sheetId="1" refreshError="1">
        <row r="62">
          <cell r="E62">
            <v>7850</v>
          </cell>
        </row>
        <row r="103">
          <cell r="E103">
            <v>573</v>
          </cell>
        </row>
        <row r="147">
          <cell r="E147">
            <v>325</v>
          </cell>
        </row>
        <row r="170">
          <cell r="E170">
            <v>3509</v>
          </cell>
        </row>
        <row r="195">
          <cell r="E195">
            <v>1527</v>
          </cell>
        </row>
        <row r="278">
          <cell r="E278">
            <v>13</v>
          </cell>
        </row>
        <row r="280">
          <cell r="E280">
            <v>38</v>
          </cell>
        </row>
        <row r="282">
          <cell r="E282">
            <v>13</v>
          </cell>
        </row>
        <row r="318">
          <cell r="E318">
            <v>221</v>
          </cell>
        </row>
        <row r="377">
          <cell r="E377">
            <v>489</v>
          </cell>
        </row>
        <row r="393">
          <cell r="E393">
            <v>1980</v>
          </cell>
        </row>
        <row r="419">
          <cell r="E419">
            <v>494</v>
          </cell>
        </row>
        <row r="472">
          <cell r="E472">
            <v>158</v>
          </cell>
        </row>
        <row r="568">
          <cell r="E568">
            <v>122</v>
          </cell>
        </row>
        <row r="603">
          <cell r="E603">
            <v>32723</v>
          </cell>
        </row>
        <row r="728">
          <cell r="E728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650A0-E1CE-4B08-A26B-65040A92483D}">
  <dimension ref="A2:R73"/>
  <sheetViews>
    <sheetView tabSelected="1" zoomScale="90" zoomScaleNormal="90" zoomScaleSheetLayoutView="70" workbookViewId="0">
      <selection activeCell="B49" sqref="B49:P58"/>
    </sheetView>
  </sheetViews>
  <sheetFormatPr baseColWidth="10" defaultColWidth="11.5703125" defaultRowHeight="12.75" x14ac:dyDescent="0.2"/>
  <cols>
    <col min="1" max="1" width="11.5703125" style="1" customWidth="1"/>
    <col min="2" max="2" width="43.28515625" style="2" customWidth="1"/>
    <col min="3" max="12" width="15.7109375" style="1" hidden="1" customWidth="1"/>
    <col min="13" max="14" width="81.28515625" style="1" hidden="1" customWidth="1"/>
    <col min="15" max="15" width="24.28515625" style="58" customWidth="1"/>
    <col min="16" max="16" width="31" style="59" customWidth="1"/>
    <col min="17" max="16384" width="11.5703125" style="1"/>
  </cols>
  <sheetData>
    <row r="2" spans="2:16" ht="15.75" customHeight="1" x14ac:dyDescent="0.25">
      <c r="B2" s="110" t="s">
        <v>0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</row>
    <row r="3" spans="2:16" ht="15" customHeight="1" x14ac:dyDescent="0.25">
      <c r="B3" s="110" t="s">
        <v>1</v>
      </c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</row>
    <row r="4" spans="2:16" ht="15" customHeight="1" x14ac:dyDescent="0.25">
      <c r="B4" s="110" t="s">
        <v>48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</row>
    <row r="5" spans="2:16" ht="15" customHeight="1" thickBot="1" x14ac:dyDescent="0.25">
      <c r="O5" s="3"/>
      <c r="P5" s="4"/>
    </row>
    <row r="6" spans="2:16" s="5" customFormat="1" ht="20.25" customHeight="1" x14ac:dyDescent="0.2">
      <c r="B6" s="111" t="s">
        <v>2</v>
      </c>
      <c r="C6" s="100" t="s">
        <v>3</v>
      </c>
      <c r="D6" s="100" t="s">
        <v>4</v>
      </c>
      <c r="E6" s="100" t="s">
        <v>5</v>
      </c>
      <c r="F6" s="100" t="s">
        <v>6</v>
      </c>
      <c r="G6" s="100" t="s">
        <v>7</v>
      </c>
      <c r="H6" s="100" t="s">
        <v>7</v>
      </c>
      <c r="I6" s="100" t="s">
        <v>7</v>
      </c>
      <c r="J6" s="100" t="s">
        <v>7</v>
      </c>
      <c r="K6" s="100" t="s">
        <v>7</v>
      </c>
      <c r="L6" s="100" t="s">
        <v>7</v>
      </c>
      <c r="M6" s="102" t="s">
        <v>7</v>
      </c>
      <c r="N6" s="102" t="s">
        <v>7</v>
      </c>
      <c r="O6" s="103" t="s">
        <v>8</v>
      </c>
      <c r="P6" s="105" t="s">
        <v>9</v>
      </c>
    </row>
    <row r="7" spans="2:16" s="5" customFormat="1" ht="20.25" customHeight="1" thickBot="1" x14ac:dyDescent="0.25">
      <c r="B7" s="112"/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4"/>
      <c r="P7" s="106"/>
    </row>
    <row r="8" spans="2:16" ht="15" customHeight="1" thickTop="1" thickBot="1" x14ac:dyDescent="0.25">
      <c r="B8" s="107" t="s">
        <v>10</v>
      </c>
      <c r="C8" s="108"/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9"/>
    </row>
    <row r="9" spans="2:16" ht="15" customHeight="1" thickTop="1" x14ac:dyDescent="0.25">
      <c r="B9" s="7" t="s">
        <v>11</v>
      </c>
      <c r="C9" s="8">
        <f>[1]Agosto!$E$61</f>
        <v>7201</v>
      </c>
      <c r="D9" s="8">
        <f>[2]Septiembre!$E$61</f>
        <v>9095</v>
      </c>
      <c r="E9" s="8">
        <f>[3]Octubre!$E$61</f>
        <v>9481</v>
      </c>
      <c r="F9" s="8">
        <f>[4]Noviembre!$E$61</f>
        <v>7984</v>
      </c>
      <c r="G9" s="8">
        <f>[5]Diciembre!$E$61</f>
        <v>5858</v>
      </c>
      <c r="H9" s="8">
        <f>[6]Enero!$E$62</f>
        <v>6851</v>
      </c>
      <c r="I9" s="8">
        <f>[7]FEBRERO!$E$62</f>
        <v>8506</v>
      </c>
      <c r="J9" s="8">
        <f>[8]Marzo!$E$61</f>
        <v>8551</v>
      </c>
      <c r="K9" s="8">
        <f>[9]Abril!$E$62</f>
        <v>7880</v>
      </c>
      <c r="L9" s="8">
        <f>[10]Mayo!$E$62</f>
        <v>7850</v>
      </c>
      <c r="M9" s="9">
        <v>9481</v>
      </c>
      <c r="N9" s="9">
        <v>9481</v>
      </c>
      <c r="O9" s="10">
        <v>33953</v>
      </c>
      <c r="P9" s="11">
        <f>+O9/O11</f>
        <v>0.887961921698878</v>
      </c>
    </row>
    <row r="10" spans="2:16" ht="15" customHeight="1" thickBot="1" x14ac:dyDescent="0.3">
      <c r="B10" s="12" t="s">
        <v>12</v>
      </c>
      <c r="C10" s="13">
        <f>[1]Agosto!$E$169</f>
        <v>3108</v>
      </c>
      <c r="D10" s="13">
        <f>[2]Septiembre!$E$169</f>
        <v>3493</v>
      </c>
      <c r="E10" s="13">
        <f>[3]Octubre!$E$169</f>
        <v>4630</v>
      </c>
      <c r="F10" s="13">
        <f>[4]Noviembre!$E$169</f>
        <v>4074</v>
      </c>
      <c r="G10" s="13">
        <f>[5]Diciembre!$E$169</f>
        <v>3834</v>
      </c>
      <c r="H10" s="13">
        <f>[6]Enero!$E$170</f>
        <v>2583</v>
      </c>
      <c r="I10" s="13">
        <f>[7]FEBRERO!$E$170</f>
        <v>3818</v>
      </c>
      <c r="J10" s="13">
        <f>[8]Marzo!$E$169</f>
        <v>3638</v>
      </c>
      <c r="K10" s="13">
        <f>[9]Abril!$E$170</f>
        <v>3788</v>
      </c>
      <c r="L10" s="13">
        <f>[10]Mayo!$E$170</f>
        <v>3509</v>
      </c>
      <c r="M10" s="14">
        <v>3686</v>
      </c>
      <c r="N10" s="14">
        <v>3686</v>
      </c>
      <c r="O10" s="15">
        <v>4284</v>
      </c>
      <c r="P10" s="16">
        <f>+O10/O11</f>
        <v>0.11203807830112195</v>
      </c>
    </row>
    <row r="11" spans="2:16" ht="15" customHeight="1" thickTop="1" thickBot="1" x14ac:dyDescent="0.3">
      <c r="B11" s="6" t="s">
        <v>13</v>
      </c>
      <c r="C11" s="17">
        <f t="shared" ref="C11:L11" si="0">SUM(C9:C10)</f>
        <v>10309</v>
      </c>
      <c r="D11" s="17">
        <f t="shared" si="0"/>
        <v>12588</v>
      </c>
      <c r="E11" s="17">
        <f t="shared" si="0"/>
        <v>14111</v>
      </c>
      <c r="F11" s="17">
        <f t="shared" si="0"/>
        <v>12058</v>
      </c>
      <c r="G11" s="17">
        <f t="shared" si="0"/>
        <v>9692</v>
      </c>
      <c r="H11" s="17">
        <f t="shared" si="0"/>
        <v>9434</v>
      </c>
      <c r="I11" s="17">
        <f t="shared" si="0"/>
        <v>12324</v>
      </c>
      <c r="J11" s="17">
        <f t="shared" si="0"/>
        <v>12189</v>
      </c>
      <c r="K11" s="17">
        <f t="shared" si="0"/>
        <v>11668</v>
      </c>
      <c r="L11" s="17">
        <f t="shared" si="0"/>
        <v>11359</v>
      </c>
      <c r="M11" s="18">
        <v>13167</v>
      </c>
      <c r="N11" s="18">
        <v>13167</v>
      </c>
      <c r="O11" s="19">
        <f>SUM(O9:O10)</f>
        <v>38237</v>
      </c>
      <c r="P11" s="20">
        <f>SUM(P9:P10)</f>
        <v>1</v>
      </c>
    </row>
    <row r="12" spans="2:16" ht="15" customHeight="1" thickTop="1" thickBot="1" x14ac:dyDescent="0.3">
      <c r="B12" s="2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3"/>
      <c r="N12" s="23"/>
      <c r="O12" s="24"/>
      <c r="P12" s="25"/>
    </row>
    <row r="13" spans="2:16" ht="15" customHeight="1" thickTop="1" thickBot="1" x14ac:dyDescent="0.25">
      <c r="B13" s="94" t="s">
        <v>14</v>
      </c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6"/>
    </row>
    <row r="14" spans="2:16" ht="15" customHeight="1" thickTop="1" x14ac:dyDescent="0.25">
      <c r="B14" s="7" t="s">
        <v>15</v>
      </c>
      <c r="C14" s="8">
        <f>[1]Agosto!$E$102</f>
        <v>579</v>
      </c>
      <c r="D14" s="8">
        <f>[2]Septiembre!$E$102</f>
        <v>559</v>
      </c>
      <c r="E14" s="8">
        <f>[3]Octubre!$E$102</f>
        <v>478</v>
      </c>
      <c r="F14" s="8">
        <f>[4]Noviembre!$E$102</f>
        <v>463</v>
      </c>
      <c r="G14" s="8">
        <f>[5]Diciembre!$E$102</f>
        <v>400</v>
      </c>
      <c r="H14" s="8">
        <f>[6]Enero!$E$103</f>
        <v>398</v>
      </c>
      <c r="I14" s="8">
        <f>[7]FEBRERO!$E$103</f>
        <v>332</v>
      </c>
      <c r="J14" s="8">
        <f>[8]Marzo!$E$102</f>
        <v>328</v>
      </c>
      <c r="K14" s="8">
        <f>[9]Abril!$E$103</f>
        <v>359</v>
      </c>
      <c r="L14" s="8">
        <f>[10]Mayo!$E$103</f>
        <v>573</v>
      </c>
      <c r="M14" s="9">
        <v>312</v>
      </c>
      <c r="N14" s="9">
        <v>312</v>
      </c>
      <c r="O14" s="26">
        <v>1378</v>
      </c>
      <c r="P14" s="11">
        <f>+O14/$O$16</f>
        <v>0.51245816288583113</v>
      </c>
    </row>
    <row r="15" spans="2:16" ht="15" customHeight="1" thickBot="1" x14ac:dyDescent="0.3">
      <c r="B15" s="27" t="s">
        <v>16</v>
      </c>
      <c r="C15" s="28">
        <f>[1]Agosto!$E$146</f>
        <v>487</v>
      </c>
      <c r="D15" s="28">
        <f>[2]Septiembre!$E$146</f>
        <v>897</v>
      </c>
      <c r="E15" s="28">
        <f>[3]Octubre!$E$146</f>
        <v>519</v>
      </c>
      <c r="F15" s="28">
        <f>[4]Noviembre!$E$146</f>
        <v>601</v>
      </c>
      <c r="G15" s="28">
        <f>[5]Diciembre!$E$146</f>
        <v>300</v>
      </c>
      <c r="H15" s="28">
        <f>[6]Enero!$E$147</f>
        <v>246</v>
      </c>
      <c r="I15" s="28">
        <f>[7]FEBRERO!$E$147</f>
        <v>297</v>
      </c>
      <c r="J15" s="28">
        <f>[8]Marzo!$E$146</f>
        <v>477</v>
      </c>
      <c r="K15" s="28">
        <f>[9]Abril!$E$147</f>
        <v>483</v>
      </c>
      <c r="L15" s="28">
        <f>[10]Mayo!$E$147</f>
        <v>325</v>
      </c>
      <c r="M15" s="29">
        <v>298</v>
      </c>
      <c r="N15" s="29">
        <v>298</v>
      </c>
      <c r="O15" s="30">
        <v>1311</v>
      </c>
      <c r="P15" s="31">
        <f>+O15/$O$16</f>
        <v>0.48754183711416882</v>
      </c>
    </row>
    <row r="16" spans="2:16" ht="15" customHeight="1" thickTop="1" thickBot="1" x14ac:dyDescent="0.3">
      <c r="B16" s="6" t="s">
        <v>17</v>
      </c>
      <c r="C16" s="17" t="e">
        <f>SUM(#REF!)</f>
        <v>#REF!</v>
      </c>
      <c r="D16" s="17" t="e">
        <f>SUM(#REF!)</f>
        <v>#REF!</v>
      </c>
      <c r="E16" s="17" t="e">
        <f>SUM(#REF!)</f>
        <v>#REF!</v>
      </c>
      <c r="F16" s="17" t="e">
        <f>SUM(#REF!)</f>
        <v>#REF!</v>
      </c>
      <c r="G16" s="17" t="e">
        <f>SUM(#REF!)</f>
        <v>#REF!</v>
      </c>
      <c r="H16" s="17" t="e">
        <f>SUM(#REF!)</f>
        <v>#REF!</v>
      </c>
      <c r="I16" s="17" t="e">
        <f>SUM(#REF!)</f>
        <v>#REF!</v>
      </c>
      <c r="J16" s="17" t="e">
        <f>SUM(#REF!)</f>
        <v>#REF!</v>
      </c>
      <c r="K16" s="17" t="e">
        <f>SUM(#REF!)</f>
        <v>#REF!</v>
      </c>
      <c r="L16" s="17" t="e">
        <f>SUM(#REF!)</f>
        <v>#REF!</v>
      </c>
      <c r="M16" s="18">
        <v>13167</v>
      </c>
      <c r="N16" s="18">
        <v>13167</v>
      </c>
      <c r="O16" s="19">
        <f>SUM(O14:O15)</f>
        <v>2689</v>
      </c>
      <c r="P16" s="20">
        <f>SUM(P14:P15)</f>
        <v>1</v>
      </c>
    </row>
    <row r="17" spans="2:16" ht="15" customHeight="1" thickTop="1" thickBot="1" x14ac:dyDescent="0.3">
      <c r="B17" s="3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33"/>
      <c r="N17" s="33"/>
      <c r="O17" s="34"/>
      <c r="P17" s="35"/>
    </row>
    <row r="18" spans="2:16" ht="15" customHeight="1" thickTop="1" thickBot="1" x14ac:dyDescent="0.25">
      <c r="B18" s="94" t="s">
        <v>18</v>
      </c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6"/>
    </row>
    <row r="19" spans="2:16" ht="15" customHeight="1" thickTop="1" x14ac:dyDescent="0.25">
      <c r="B19" s="7" t="s">
        <v>19</v>
      </c>
      <c r="C19" s="8">
        <f>[1]Agosto!$E$317</f>
        <v>118</v>
      </c>
      <c r="D19" s="8">
        <f>[2]Septiembre!$E$317</f>
        <v>182</v>
      </c>
      <c r="E19" s="8">
        <f>[3]Octubre!$E$317</f>
        <v>147</v>
      </c>
      <c r="F19" s="8">
        <f>[4]Noviembre!$E$316</f>
        <v>189</v>
      </c>
      <c r="G19" s="8">
        <f>[5]Diciembre!$E$317</f>
        <v>139</v>
      </c>
      <c r="H19" s="8">
        <f>[6]Enero!$E$317</f>
        <v>163</v>
      </c>
      <c r="I19" s="8">
        <f>[7]FEBRERO!$E$317</f>
        <v>259</v>
      </c>
      <c r="J19" s="8">
        <f>[8]Marzo!$E$317</f>
        <v>205</v>
      </c>
      <c r="K19" s="8">
        <f>[9]Abril!$E$318</f>
        <v>214</v>
      </c>
      <c r="L19" s="8">
        <f>[10]Mayo!$E$318</f>
        <v>221</v>
      </c>
      <c r="M19" s="9">
        <v>412</v>
      </c>
      <c r="N19" s="9">
        <v>412</v>
      </c>
      <c r="O19" s="26">
        <v>464</v>
      </c>
      <c r="P19" s="11">
        <f>+O19/$O$21</f>
        <v>0.76694214876033062</v>
      </c>
    </row>
    <row r="20" spans="2:16" ht="15" customHeight="1" thickBot="1" x14ac:dyDescent="0.3">
      <c r="B20" s="12" t="s">
        <v>20</v>
      </c>
      <c r="C20" s="13">
        <v>15</v>
      </c>
      <c r="D20" s="13">
        <v>15</v>
      </c>
      <c r="E20" s="13">
        <v>15</v>
      </c>
      <c r="F20" s="13"/>
      <c r="G20" s="13"/>
      <c r="H20" s="13"/>
      <c r="I20" s="13">
        <v>250</v>
      </c>
      <c r="J20" s="13">
        <v>15</v>
      </c>
      <c r="K20" s="13">
        <v>500</v>
      </c>
      <c r="L20" s="13">
        <v>300</v>
      </c>
      <c r="M20" s="14">
        <v>250</v>
      </c>
      <c r="N20" s="14">
        <v>250</v>
      </c>
      <c r="O20" s="36">
        <v>141</v>
      </c>
      <c r="P20" s="16">
        <f>+O20/$O$21</f>
        <v>0.23305785123966943</v>
      </c>
    </row>
    <row r="21" spans="2:16" ht="15" customHeight="1" thickTop="1" thickBot="1" x14ac:dyDescent="0.3">
      <c r="B21" s="6" t="s">
        <v>21</v>
      </c>
      <c r="C21" s="17">
        <f t="shared" ref="C21:L21" si="1">SUM(C19:C20)</f>
        <v>133</v>
      </c>
      <c r="D21" s="17">
        <f t="shared" si="1"/>
        <v>197</v>
      </c>
      <c r="E21" s="17">
        <f t="shared" si="1"/>
        <v>162</v>
      </c>
      <c r="F21" s="17">
        <f t="shared" si="1"/>
        <v>189</v>
      </c>
      <c r="G21" s="17">
        <f t="shared" si="1"/>
        <v>139</v>
      </c>
      <c r="H21" s="17">
        <f t="shared" si="1"/>
        <v>163</v>
      </c>
      <c r="I21" s="17">
        <f t="shared" si="1"/>
        <v>509</v>
      </c>
      <c r="J21" s="17">
        <f t="shared" si="1"/>
        <v>220</v>
      </c>
      <c r="K21" s="17">
        <f t="shared" si="1"/>
        <v>714</v>
      </c>
      <c r="L21" s="17">
        <f t="shared" si="1"/>
        <v>521</v>
      </c>
      <c r="M21" s="18">
        <v>13167</v>
      </c>
      <c r="N21" s="18">
        <v>13167</v>
      </c>
      <c r="O21" s="19">
        <f>SUM(O19:O20)</f>
        <v>605</v>
      </c>
      <c r="P21" s="20">
        <f>SUM(P19:P20)</f>
        <v>1</v>
      </c>
    </row>
    <row r="22" spans="2:16" ht="15" customHeight="1" thickTop="1" thickBot="1" x14ac:dyDescent="0.3">
      <c r="B22" s="3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33"/>
      <c r="N22" s="33"/>
      <c r="O22" s="34"/>
      <c r="P22" s="35"/>
    </row>
    <row r="23" spans="2:16" ht="15" customHeight="1" thickTop="1" thickBot="1" x14ac:dyDescent="0.25">
      <c r="B23" s="94" t="s">
        <v>22</v>
      </c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6"/>
    </row>
    <row r="24" spans="2:16" ht="15" customHeight="1" thickTop="1" x14ac:dyDescent="0.25">
      <c r="B24" s="7" t="s">
        <v>23</v>
      </c>
      <c r="C24" s="8">
        <f>[1]Agosto!$E$277</f>
        <v>15</v>
      </c>
      <c r="D24" s="8">
        <f>[2]Septiembre!$E$277</f>
        <v>16</v>
      </c>
      <c r="E24" s="8">
        <f>[3]Octubre!$E$277</f>
        <v>20</v>
      </c>
      <c r="F24" s="8">
        <f>[4]Noviembre!$E$277</f>
        <v>11</v>
      </c>
      <c r="G24" s="8">
        <f>[5]Diciembre!$E$277</f>
        <v>14</v>
      </c>
      <c r="H24" s="8">
        <f>[6]Enero!$E$278</f>
        <v>7</v>
      </c>
      <c r="I24" s="8">
        <f>[7]FEBRERO!$E$278</f>
        <v>6</v>
      </c>
      <c r="J24" s="8">
        <f>[8]Marzo!$E$277</f>
        <v>9</v>
      </c>
      <c r="K24" s="8">
        <f>[9]Abril!$E$278</f>
        <v>7</v>
      </c>
      <c r="L24" s="8">
        <f>[10]Mayo!$E$278</f>
        <v>13</v>
      </c>
      <c r="M24" s="9">
        <v>12</v>
      </c>
      <c r="N24" s="9">
        <v>12</v>
      </c>
      <c r="O24" s="26">
        <v>17</v>
      </c>
      <c r="P24" s="11">
        <f>+O24/$O$27</f>
        <v>0.19318181818181818</v>
      </c>
    </row>
    <row r="25" spans="2:16" ht="15" customHeight="1" x14ac:dyDescent="0.25">
      <c r="B25" s="12" t="s">
        <v>24</v>
      </c>
      <c r="C25" s="13">
        <f>[1]Agosto!$E$279</f>
        <v>54</v>
      </c>
      <c r="D25" s="13">
        <f>[2]Septiembre!$E$279</f>
        <v>67</v>
      </c>
      <c r="E25" s="13">
        <f>[3]Octubre!$E$279</f>
        <v>52</v>
      </c>
      <c r="F25" s="13">
        <f>[4]Noviembre!$E$279</f>
        <v>54</v>
      </c>
      <c r="G25" s="13">
        <f>[5]Diciembre!$E$279</f>
        <v>49</v>
      </c>
      <c r="H25" s="13">
        <f>[6]Enero!$E$280</f>
        <v>39</v>
      </c>
      <c r="I25" s="13">
        <f>[7]FEBRERO!$E$280</f>
        <v>42</v>
      </c>
      <c r="J25" s="13">
        <f>[8]Marzo!$E$279</f>
        <v>43</v>
      </c>
      <c r="K25" s="13">
        <f>[9]Abril!$E$280</f>
        <v>44</v>
      </c>
      <c r="L25" s="13">
        <f>[10]Mayo!$E$280</f>
        <v>38</v>
      </c>
      <c r="M25" s="14">
        <v>55</v>
      </c>
      <c r="N25" s="14">
        <v>55</v>
      </c>
      <c r="O25" s="36">
        <v>62</v>
      </c>
      <c r="P25" s="16">
        <f>+O25/$O$27</f>
        <v>0.70454545454545459</v>
      </c>
    </row>
    <row r="26" spans="2:16" ht="15" customHeight="1" thickBot="1" x14ac:dyDescent="0.3">
      <c r="B26" s="32" t="s">
        <v>25</v>
      </c>
      <c r="C26" s="22">
        <f>[1]Agosto!$E$281</f>
        <v>20</v>
      </c>
      <c r="D26" s="22">
        <f>[2]Septiembre!$E$281</f>
        <v>15</v>
      </c>
      <c r="E26" s="22">
        <f>[3]Octubre!$E$281</f>
        <v>18</v>
      </c>
      <c r="F26" s="22">
        <f>[4]Noviembre!$E$281</f>
        <v>8</v>
      </c>
      <c r="G26" s="22">
        <f>[5]Diciembre!$E$281</f>
        <v>8</v>
      </c>
      <c r="H26" s="22">
        <f>[6]Enero!$E$282</f>
        <v>11</v>
      </c>
      <c r="I26" s="22">
        <f>[7]FEBRERO!$E$282</f>
        <v>12</v>
      </c>
      <c r="J26" s="22">
        <f>[8]Marzo!$E$281</f>
        <v>15</v>
      </c>
      <c r="K26" s="22">
        <f>[9]Abril!$E$282</f>
        <v>5</v>
      </c>
      <c r="L26" s="22">
        <f>[10]Mayo!$E$282</f>
        <v>13</v>
      </c>
      <c r="M26" s="33">
        <v>15</v>
      </c>
      <c r="N26" s="33">
        <v>15</v>
      </c>
      <c r="O26" s="37">
        <v>9</v>
      </c>
      <c r="P26" s="35">
        <f>+O26/$O$27</f>
        <v>0.10227272727272728</v>
      </c>
    </row>
    <row r="27" spans="2:16" ht="15" customHeight="1" thickTop="1" thickBot="1" x14ac:dyDescent="0.3">
      <c r="B27" s="6" t="s">
        <v>26</v>
      </c>
      <c r="C27" s="17">
        <f t="shared" ref="C27:L27" si="2">SUM(C26:C26)</f>
        <v>20</v>
      </c>
      <c r="D27" s="17">
        <f t="shared" si="2"/>
        <v>15</v>
      </c>
      <c r="E27" s="17">
        <f t="shared" si="2"/>
        <v>18</v>
      </c>
      <c r="F27" s="17">
        <f t="shared" si="2"/>
        <v>8</v>
      </c>
      <c r="G27" s="17">
        <f t="shared" si="2"/>
        <v>8</v>
      </c>
      <c r="H27" s="17">
        <f t="shared" si="2"/>
        <v>11</v>
      </c>
      <c r="I27" s="17">
        <f t="shared" si="2"/>
        <v>12</v>
      </c>
      <c r="J27" s="17">
        <f t="shared" si="2"/>
        <v>15</v>
      </c>
      <c r="K27" s="17">
        <f t="shared" si="2"/>
        <v>5</v>
      </c>
      <c r="L27" s="17">
        <f t="shared" si="2"/>
        <v>13</v>
      </c>
      <c r="M27" s="18">
        <v>13167</v>
      </c>
      <c r="N27" s="18">
        <v>13167</v>
      </c>
      <c r="O27" s="19">
        <f>SUM(O24:O26)</f>
        <v>88</v>
      </c>
      <c r="P27" s="20">
        <f>SUM(P24+P25+P26)</f>
        <v>1</v>
      </c>
    </row>
    <row r="28" spans="2:16" ht="15" customHeight="1" thickTop="1" thickBot="1" x14ac:dyDescent="0.3">
      <c r="B28" s="3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33"/>
      <c r="N28" s="33"/>
      <c r="O28" s="34"/>
      <c r="P28" s="35"/>
    </row>
    <row r="29" spans="2:16" ht="15" customHeight="1" thickTop="1" thickBot="1" x14ac:dyDescent="0.25">
      <c r="B29" s="94" t="s">
        <v>27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6"/>
    </row>
    <row r="30" spans="2:16" ht="15" customHeight="1" thickTop="1" x14ac:dyDescent="0.25">
      <c r="B30" s="7" t="s">
        <v>28</v>
      </c>
      <c r="C30" s="8">
        <f>[1]Agosto!$E$602</f>
        <v>23894</v>
      </c>
      <c r="D30" s="8">
        <f>[2]Septiembre!$E$602</f>
        <v>23900</v>
      </c>
      <c r="E30" s="8">
        <f>[3]Octubre!$E$602</f>
        <v>33121</v>
      </c>
      <c r="F30" s="8">
        <f>[4]Noviembre!$E$601</f>
        <v>23930</v>
      </c>
      <c r="G30" s="8">
        <f>[5]Diciembre!$E$602</f>
        <v>22454</v>
      </c>
      <c r="H30" s="8">
        <f>[6]Enero!$E$602</f>
        <v>27589</v>
      </c>
      <c r="I30" s="8">
        <f>[7]FEBRERO!$E$602</f>
        <v>26401</v>
      </c>
      <c r="J30" s="8">
        <f>[8]Marzo!$E$602</f>
        <v>22863</v>
      </c>
      <c r="K30" s="8">
        <v>28082</v>
      </c>
      <c r="L30" s="8">
        <f>[10]Mayo!$E$603</f>
        <v>32723</v>
      </c>
      <c r="M30" s="9">
        <v>29485</v>
      </c>
      <c r="N30" s="9">
        <v>29485</v>
      </c>
      <c r="O30" s="26">
        <v>146867</v>
      </c>
      <c r="P30" s="11">
        <f>+O30/$O$42</f>
        <v>0.87983825071139732</v>
      </c>
    </row>
    <row r="31" spans="2:16" ht="15" customHeight="1" x14ac:dyDescent="0.25">
      <c r="B31" s="27" t="s">
        <v>29</v>
      </c>
      <c r="C31" s="28">
        <f>[1]Agosto!$E$194</f>
        <v>1335</v>
      </c>
      <c r="D31" s="28">
        <f>[2]Septiembre!$E$194</f>
        <v>1502</v>
      </c>
      <c r="E31" s="28">
        <f>[3]Octubre!$E$194</f>
        <v>2161</v>
      </c>
      <c r="F31" s="28">
        <f>[4]Noviembre!$E$194</f>
        <v>1798</v>
      </c>
      <c r="G31" s="28">
        <f>[5]Diciembre!$E$194</f>
        <v>1446</v>
      </c>
      <c r="H31" s="28">
        <f>[6]Enero!$E$195</f>
        <v>1667</v>
      </c>
      <c r="I31" s="28">
        <f>[7]FEBRERO!$E$195</f>
        <v>1899</v>
      </c>
      <c r="J31" s="28">
        <f>[8]Marzo!$E$194</f>
        <v>2005</v>
      </c>
      <c r="K31" s="28">
        <f>[9]Abril!$E$195</f>
        <v>2191</v>
      </c>
      <c r="L31" s="28">
        <f>[10]Mayo!$E$195</f>
        <v>1527</v>
      </c>
      <c r="M31" s="29">
        <v>2674</v>
      </c>
      <c r="N31" s="29">
        <v>2674</v>
      </c>
      <c r="O31" s="30">
        <v>7768</v>
      </c>
      <c r="P31" s="31">
        <f>+O31/$O$42</f>
        <v>4.6535869402426239E-2</v>
      </c>
    </row>
    <row r="32" spans="2:16" ht="15" customHeight="1" x14ac:dyDescent="0.25">
      <c r="B32" s="27" t="s">
        <v>30</v>
      </c>
      <c r="C32" s="28">
        <f>[1]Agosto!$E$376</f>
        <v>408</v>
      </c>
      <c r="D32" s="28">
        <f>[2]Septiembre!$E$376</f>
        <v>558</v>
      </c>
      <c r="E32" s="28">
        <f>[3]Octubre!$E$376</f>
        <v>805</v>
      </c>
      <c r="F32" s="28">
        <f>[4]Noviembre!$E$375</f>
        <v>577</v>
      </c>
      <c r="G32" s="28">
        <f>[5]Diciembre!$E$376</f>
        <v>511</v>
      </c>
      <c r="H32" s="28">
        <f>[6]Enero!$E$376</f>
        <v>39</v>
      </c>
      <c r="I32" s="28">
        <f>[7]FEBRERO!$E$376</f>
        <v>657</v>
      </c>
      <c r="J32" s="28">
        <f>[8]Marzo!$E$376</f>
        <v>654</v>
      </c>
      <c r="K32" s="28">
        <v>709</v>
      </c>
      <c r="L32" s="28">
        <f>[10]Mayo!$E$377</f>
        <v>489</v>
      </c>
      <c r="M32" s="29">
        <v>642</v>
      </c>
      <c r="N32" s="29">
        <v>642</v>
      </c>
      <c r="O32" s="30">
        <v>4799</v>
      </c>
      <c r="P32" s="31">
        <f>+O32/$O$42</f>
        <v>2.8749438370525685E-2</v>
      </c>
    </row>
    <row r="33" spans="2:18" ht="15" customHeight="1" x14ac:dyDescent="0.25">
      <c r="B33" s="27" t="s">
        <v>47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9"/>
      <c r="N33" s="29"/>
      <c r="O33" s="30">
        <v>273</v>
      </c>
      <c r="P33" s="31">
        <f>+O33/$O$42</f>
        <v>1.6354650292047326E-3</v>
      </c>
    </row>
    <row r="34" spans="2:18" ht="15" customHeight="1" x14ac:dyDescent="0.25">
      <c r="B34" s="27" t="s">
        <v>31</v>
      </c>
      <c r="C34" s="28">
        <f>[1]Agosto!$E$209</f>
        <v>13</v>
      </c>
      <c r="D34" s="28">
        <f>[2]Septiembre!$E$209</f>
        <v>0</v>
      </c>
      <c r="E34" s="28">
        <f>[3]Octubre!$E$209</f>
        <v>0</v>
      </c>
      <c r="F34" s="28">
        <f>[4]Noviembre!$E$209</f>
        <v>0</v>
      </c>
      <c r="G34" s="28">
        <f>[5]Diciembre!$E$209</f>
        <v>0</v>
      </c>
      <c r="H34" s="28">
        <f>[6]Enero!$E$210</f>
        <v>0</v>
      </c>
      <c r="I34" s="28">
        <v>42</v>
      </c>
      <c r="J34" s="28">
        <f>[8]Marzo!$E$209</f>
        <v>0</v>
      </c>
      <c r="K34" s="28">
        <v>42</v>
      </c>
      <c r="L34" s="28">
        <v>42</v>
      </c>
      <c r="M34" s="29">
        <v>42</v>
      </c>
      <c r="N34" s="29">
        <v>42</v>
      </c>
      <c r="O34" s="30">
        <v>216</v>
      </c>
      <c r="P34" s="31">
        <f>+O34/$O$42</f>
        <v>1.2939943088213269E-3</v>
      </c>
    </row>
    <row r="35" spans="2:18" ht="15" customHeight="1" x14ac:dyDescent="0.25">
      <c r="B35" s="27" t="s">
        <v>32</v>
      </c>
      <c r="C35" s="28">
        <f>[1]Agosto!$E$567</f>
        <v>70</v>
      </c>
      <c r="D35" s="28">
        <f>[2]Septiembre!$E$567</f>
        <v>148</v>
      </c>
      <c r="E35" s="28">
        <f>[3]Octubre!$E$567</f>
        <v>141</v>
      </c>
      <c r="F35" s="28">
        <f>[4]Noviembre!$E$566</f>
        <v>264</v>
      </c>
      <c r="G35" s="28">
        <f>[5]Diciembre!$E$567</f>
        <v>69</v>
      </c>
      <c r="H35" s="28">
        <f>[6]Enero!$E$567</f>
        <v>88</v>
      </c>
      <c r="I35" s="28">
        <f>[7]FEBRERO!$E$567</f>
        <v>74</v>
      </c>
      <c r="J35" s="28">
        <f>[8]Marzo!$E$567</f>
        <v>149</v>
      </c>
      <c r="K35" s="28">
        <v>86</v>
      </c>
      <c r="L35" s="28">
        <f>[10]Mayo!$E$568</f>
        <v>122</v>
      </c>
      <c r="M35" s="29">
        <v>53</v>
      </c>
      <c r="N35" s="29">
        <v>53</v>
      </c>
      <c r="O35" s="30">
        <v>144</v>
      </c>
      <c r="P35" s="31">
        <f>+O35/$O$42</f>
        <v>8.6266287254755129E-4</v>
      </c>
    </row>
    <row r="36" spans="2:18" ht="15" customHeight="1" x14ac:dyDescent="0.25">
      <c r="B36" s="27" t="s">
        <v>33</v>
      </c>
      <c r="C36" s="28">
        <f>[1]Agosto!$E$418</f>
        <v>376</v>
      </c>
      <c r="D36" s="28">
        <f>[2]Septiembre!$E$418</f>
        <v>278</v>
      </c>
      <c r="E36" s="28">
        <f>[3]Octubre!$E$418</f>
        <v>263</v>
      </c>
      <c r="F36" s="28">
        <f>[4]Noviembre!$E$417</f>
        <v>368</v>
      </c>
      <c r="G36" s="28">
        <f>[5]Diciembre!$E$418</f>
        <v>352</v>
      </c>
      <c r="H36" s="28">
        <f>[6]Enero!$E$418</f>
        <v>414</v>
      </c>
      <c r="I36" s="28">
        <f>[7]FEBRERO!$E$418</f>
        <v>456</v>
      </c>
      <c r="J36" s="28">
        <f>[8]Marzo!$E$418</f>
        <v>496</v>
      </c>
      <c r="K36" s="28">
        <v>412</v>
      </c>
      <c r="L36" s="28">
        <f>[10]Mayo!$E$419</f>
        <v>494</v>
      </c>
      <c r="M36" s="29">
        <v>550</v>
      </c>
      <c r="N36" s="29">
        <v>550</v>
      </c>
      <c r="O36" s="30">
        <v>1147</v>
      </c>
      <c r="P36" s="31">
        <f>+O36/$O$42</f>
        <v>6.8713494084169536E-3</v>
      </c>
    </row>
    <row r="37" spans="2:18" ht="15" customHeight="1" x14ac:dyDescent="0.25">
      <c r="B37" s="27" t="s">
        <v>34</v>
      </c>
      <c r="C37" s="28">
        <f>[1]Agosto!$E$471</f>
        <v>139</v>
      </c>
      <c r="D37" s="28">
        <f>[2]Septiembre!$E$471</f>
        <v>158</v>
      </c>
      <c r="E37" s="28">
        <f>[3]Octubre!$E$471</f>
        <v>128</v>
      </c>
      <c r="F37" s="28">
        <f>[4]Noviembre!$E$470</f>
        <v>164</v>
      </c>
      <c r="G37" s="28">
        <f>[5]Diciembre!$E$471</f>
        <v>132</v>
      </c>
      <c r="H37" s="28">
        <f>[6]Enero!$E$471</f>
        <v>134</v>
      </c>
      <c r="I37" s="28">
        <f>[7]FEBRERO!$E$471</f>
        <v>204</v>
      </c>
      <c r="J37" s="28">
        <f>[8]Marzo!$E$471</f>
        <v>206</v>
      </c>
      <c r="K37" s="28">
        <v>192</v>
      </c>
      <c r="L37" s="28">
        <f>[10]Mayo!$E$472</f>
        <v>158</v>
      </c>
      <c r="M37" s="29">
        <v>171</v>
      </c>
      <c r="N37" s="29">
        <v>171</v>
      </c>
      <c r="O37" s="30">
        <v>552</v>
      </c>
      <c r="P37" s="31">
        <f>+O37/$O$42</f>
        <v>3.3068743447656132E-3</v>
      </c>
    </row>
    <row r="38" spans="2:18" ht="15" customHeight="1" x14ac:dyDescent="0.25">
      <c r="B38" s="27" t="s">
        <v>35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9"/>
      <c r="N38" s="29"/>
      <c r="O38" s="30">
        <v>965</v>
      </c>
      <c r="P38" s="31">
        <f>+O38/$O$42</f>
        <v>5.7810393889471323E-3</v>
      </c>
    </row>
    <row r="39" spans="2:18" ht="15" customHeight="1" x14ac:dyDescent="0.25">
      <c r="B39" s="27" t="s">
        <v>36</v>
      </c>
      <c r="C39" s="28">
        <f>[1]Agosto!$E$392</f>
        <v>2600</v>
      </c>
      <c r="D39" s="28">
        <f>[2]Septiembre!$E$392</f>
        <v>2934</v>
      </c>
      <c r="E39" s="28">
        <f>[3]Octubre!$E$392</f>
        <v>2300</v>
      </c>
      <c r="F39" s="28">
        <f>[4]Noviembre!$E$391</f>
        <v>1635</v>
      </c>
      <c r="G39" s="28">
        <f>[5]Diciembre!$E$392</f>
        <v>2000</v>
      </c>
      <c r="H39" s="28">
        <f>[6]Enero!$E$392</f>
        <v>1500</v>
      </c>
      <c r="I39" s="28">
        <f>[7]FEBRERO!$E$392</f>
        <v>1665</v>
      </c>
      <c r="J39" s="28">
        <f>[8]Marzo!$E$392</f>
        <v>1861</v>
      </c>
      <c r="K39" s="28">
        <v>1672</v>
      </c>
      <c r="L39" s="28">
        <f>[10]Mayo!$E$393</f>
        <v>1980</v>
      </c>
      <c r="M39" s="29">
        <v>2100</v>
      </c>
      <c r="N39" s="29">
        <v>2100</v>
      </c>
      <c r="O39" s="30">
        <v>2921</v>
      </c>
      <c r="P39" s="31">
        <f>+O39/$O$42</f>
        <v>1.749887674105137E-2</v>
      </c>
      <c r="R39" s="38"/>
    </row>
    <row r="40" spans="2:18" ht="15" customHeight="1" x14ac:dyDescent="0.25">
      <c r="B40" s="27" t="s">
        <v>49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9"/>
      <c r="N40" s="29"/>
      <c r="O40" s="30">
        <v>119</v>
      </c>
      <c r="P40" s="31">
        <f>+O40/$O$42</f>
        <v>7.1289501273026808E-4</v>
      </c>
      <c r="R40" s="38"/>
    </row>
    <row r="41" spans="2:18" ht="15" customHeight="1" thickBot="1" x14ac:dyDescent="0.3">
      <c r="B41" s="27" t="s">
        <v>37</v>
      </c>
      <c r="C41" s="28">
        <f>[1]Agosto!$E$728</f>
        <v>1320</v>
      </c>
      <c r="D41" s="28">
        <f>[2]Septiembre!$E$728</f>
        <v>1070</v>
      </c>
      <c r="E41" s="28">
        <f>[3]Octubre!$E$728</f>
        <v>970</v>
      </c>
      <c r="F41" s="28">
        <f>[4]Noviembre!$E$727</f>
        <v>970</v>
      </c>
      <c r="G41" s="28">
        <f>[5]Diciembre!$E$728</f>
        <v>1220</v>
      </c>
      <c r="H41" s="28">
        <f>[6]Enero!$E$728</f>
        <v>1200</v>
      </c>
      <c r="I41" s="28">
        <f>[7]FEBRERO!$E$728</f>
        <v>1570</v>
      </c>
      <c r="J41" s="28">
        <f>[8]Marzo!$E$728</f>
        <v>1300</v>
      </c>
      <c r="K41" s="28">
        <v>100</v>
      </c>
      <c r="L41" s="28">
        <f>[10]Mayo!$E$728</f>
        <v>100</v>
      </c>
      <c r="M41" s="29">
        <v>200</v>
      </c>
      <c r="N41" s="29">
        <v>200</v>
      </c>
      <c r="O41" s="30">
        <v>1154</v>
      </c>
      <c r="P41" s="31">
        <f>+O41/$O$42</f>
        <v>6.9132844091657928E-3</v>
      </c>
    </row>
    <row r="42" spans="2:18" ht="15" customHeight="1" thickTop="1" thickBot="1" x14ac:dyDescent="0.3">
      <c r="B42" s="39" t="s">
        <v>38</v>
      </c>
      <c r="C42" s="40" t="e">
        <f t="shared" ref="C42:L42" si="3">SUM(C11:C41)</f>
        <v>#REF!</v>
      </c>
      <c r="D42" s="40" t="e">
        <f t="shared" si="3"/>
        <v>#REF!</v>
      </c>
      <c r="E42" s="40" t="e">
        <f t="shared" si="3"/>
        <v>#REF!</v>
      </c>
      <c r="F42" s="40" t="e">
        <f t="shared" si="3"/>
        <v>#REF!</v>
      </c>
      <c r="G42" s="40" t="e">
        <f t="shared" si="3"/>
        <v>#REF!</v>
      </c>
      <c r="H42" s="40" t="e">
        <f t="shared" si="3"/>
        <v>#REF!</v>
      </c>
      <c r="I42" s="40" t="e">
        <f t="shared" si="3"/>
        <v>#REF!</v>
      </c>
      <c r="J42" s="40" t="e">
        <f t="shared" si="3"/>
        <v>#REF!</v>
      </c>
      <c r="K42" s="40" t="e">
        <f t="shared" si="3"/>
        <v>#REF!</v>
      </c>
      <c r="L42" s="40" t="e">
        <f t="shared" si="3"/>
        <v>#REF!</v>
      </c>
      <c r="M42" s="41">
        <v>71568.652176182222</v>
      </c>
      <c r="N42" s="41">
        <v>71568.652176182222</v>
      </c>
      <c r="O42" s="42">
        <f>SUM(O30:O41)</f>
        <v>166925</v>
      </c>
      <c r="P42" s="43">
        <f>SUM(P30:P41)</f>
        <v>1</v>
      </c>
    </row>
    <row r="43" spans="2:18" ht="15" customHeight="1" thickBot="1" x14ac:dyDescent="0.3">
      <c r="B43" s="44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6"/>
      <c r="N43" s="46"/>
      <c r="O43" s="47"/>
      <c r="P43" s="48"/>
    </row>
    <row r="44" spans="2:18" ht="15" customHeight="1" thickBot="1" x14ac:dyDescent="0.3">
      <c r="B44" s="49" t="s">
        <v>39</v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1"/>
      <c r="N44" s="51"/>
      <c r="O44" s="52">
        <f>SUM(O11+O16+O21+O27+O42)</f>
        <v>208544</v>
      </c>
      <c r="P44" s="53">
        <v>1</v>
      </c>
    </row>
    <row r="45" spans="2:18" ht="15" customHeight="1" x14ac:dyDescent="0.2">
      <c r="B45" s="54" t="s">
        <v>40</v>
      </c>
      <c r="M45" s="55"/>
      <c r="N45" s="55"/>
      <c r="O45" s="56"/>
      <c r="P45" s="57"/>
    </row>
    <row r="46" spans="2:18" ht="15" customHeight="1" x14ac:dyDescent="0.2"/>
    <row r="47" spans="2:18" ht="15" customHeight="1" thickBot="1" x14ac:dyDescent="0.3">
      <c r="B47" s="60" t="s">
        <v>41</v>
      </c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2">
        <f>SUM(O11+O16+O21+O27+O42)</f>
        <v>208544</v>
      </c>
    </row>
    <row r="48" spans="2:18" ht="15" customHeight="1" thickTop="1" x14ac:dyDescent="0.2"/>
    <row r="49" spans="1:16" ht="15" customHeight="1" thickBot="1" x14ac:dyDescent="0.3">
      <c r="B49" s="97" t="s">
        <v>42</v>
      </c>
      <c r="C49" s="97"/>
      <c r="D49" s="97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</row>
    <row r="50" spans="1:16" ht="15" customHeight="1" thickTop="1" thickBot="1" x14ac:dyDescent="0.25"/>
    <row r="51" spans="1:16" ht="13.5" thickTop="1" x14ac:dyDescent="0.2">
      <c r="B51" s="91" t="s">
        <v>2</v>
      </c>
      <c r="C51" s="89" t="s">
        <v>3</v>
      </c>
      <c r="D51" s="89" t="s">
        <v>4</v>
      </c>
      <c r="E51" s="89" t="s">
        <v>5</v>
      </c>
      <c r="F51" s="89" t="s">
        <v>6</v>
      </c>
      <c r="G51" s="89" t="s">
        <v>7</v>
      </c>
      <c r="H51" s="89" t="s">
        <v>7</v>
      </c>
      <c r="I51" s="89" t="s">
        <v>7</v>
      </c>
      <c r="J51" s="89" t="s">
        <v>7</v>
      </c>
      <c r="K51" s="89" t="s">
        <v>7</v>
      </c>
      <c r="L51" s="89" t="s">
        <v>7</v>
      </c>
      <c r="M51" s="91" t="s">
        <v>7</v>
      </c>
      <c r="N51" s="91" t="s">
        <v>7</v>
      </c>
      <c r="O51" s="92" t="s">
        <v>8</v>
      </c>
      <c r="P51" s="99" t="s">
        <v>9</v>
      </c>
    </row>
    <row r="52" spans="1:16" ht="15" customHeight="1" thickBot="1" x14ac:dyDescent="0.25">
      <c r="B52" s="98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3"/>
      <c r="P52" s="93"/>
    </row>
    <row r="53" spans="1:16" ht="16.5" thickTop="1" x14ac:dyDescent="0.2">
      <c r="B53" s="63" t="s">
        <v>13</v>
      </c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5"/>
      <c r="N53" s="65"/>
      <c r="O53" s="66">
        <v>38237</v>
      </c>
      <c r="P53" s="67">
        <f>+O53/$O$58</f>
        <v>0.18335219426116312</v>
      </c>
    </row>
    <row r="54" spans="1:16" ht="15" customHeight="1" x14ac:dyDescent="0.25">
      <c r="A54" s="1" t="s">
        <v>43</v>
      </c>
      <c r="B54" s="68" t="s">
        <v>44</v>
      </c>
      <c r="C54" s="28">
        <f>[1]Agosto!$E$61</f>
        <v>7201</v>
      </c>
      <c r="D54" s="28">
        <f>[2]Septiembre!$E$61</f>
        <v>9095</v>
      </c>
      <c r="E54" s="28">
        <f>[3]Octubre!$E$61</f>
        <v>9481</v>
      </c>
      <c r="F54" s="28">
        <f>[4]Noviembre!$E$61</f>
        <v>7984</v>
      </c>
      <c r="G54" s="28">
        <f>[5]Diciembre!$E$61</f>
        <v>5858</v>
      </c>
      <c r="H54" s="28">
        <f>[6]Enero!$E$62</f>
        <v>6851</v>
      </c>
      <c r="I54" s="28">
        <f>[7]FEBRERO!$E$62</f>
        <v>8506</v>
      </c>
      <c r="J54" s="28">
        <f>[8]Marzo!$E$61</f>
        <v>8551</v>
      </c>
      <c r="K54" s="28">
        <f>[9]Abril!$E$62</f>
        <v>7880</v>
      </c>
      <c r="L54" s="28">
        <f>[10]Mayo!$E$62</f>
        <v>7850</v>
      </c>
      <c r="M54" s="29">
        <v>9481</v>
      </c>
      <c r="N54" s="29">
        <v>9481</v>
      </c>
      <c r="O54" s="69">
        <v>2689</v>
      </c>
      <c r="P54" s="67">
        <f t="shared" ref="P54:P57" si="4">+O54/$O$58</f>
        <v>1.2894161423968084E-2</v>
      </c>
    </row>
    <row r="55" spans="1:16" ht="15" customHeight="1" x14ac:dyDescent="0.25">
      <c r="B55" s="68" t="s">
        <v>45</v>
      </c>
      <c r="C55" s="28">
        <f>[1]Agosto!$E$169</f>
        <v>3108</v>
      </c>
      <c r="D55" s="28">
        <f>[2]Septiembre!$E$169</f>
        <v>3493</v>
      </c>
      <c r="E55" s="28">
        <f>[3]Octubre!$E$169</f>
        <v>4630</v>
      </c>
      <c r="F55" s="28">
        <f>[4]Noviembre!$E$169</f>
        <v>4074</v>
      </c>
      <c r="G55" s="28">
        <f>[5]Diciembre!$E$169</f>
        <v>3834</v>
      </c>
      <c r="H55" s="28">
        <f>[6]Enero!$E$170</f>
        <v>2583</v>
      </c>
      <c r="I55" s="28">
        <f>[7]FEBRERO!$E$170</f>
        <v>3818</v>
      </c>
      <c r="J55" s="28">
        <f>[8]Marzo!$E$169</f>
        <v>3638</v>
      </c>
      <c r="K55" s="28">
        <f>[9]Abril!$E$170</f>
        <v>3788</v>
      </c>
      <c r="L55" s="28">
        <f>[10]Mayo!$E$170</f>
        <v>3509</v>
      </c>
      <c r="M55" s="29">
        <v>3686</v>
      </c>
      <c r="N55" s="29">
        <v>3686</v>
      </c>
      <c r="O55" s="69">
        <v>605</v>
      </c>
      <c r="P55" s="67">
        <f t="shared" si="4"/>
        <v>2.9010664416142399E-3</v>
      </c>
    </row>
    <row r="56" spans="1:16" ht="13.5" customHeight="1" x14ac:dyDescent="0.25">
      <c r="B56" s="70" t="s">
        <v>26</v>
      </c>
      <c r="C56" s="71">
        <f t="shared" ref="C56:L56" si="5">SUM(C54:C55)</f>
        <v>10309</v>
      </c>
      <c r="D56" s="71">
        <f t="shared" si="5"/>
        <v>12588</v>
      </c>
      <c r="E56" s="71">
        <f t="shared" si="5"/>
        <v>14111</v>
      </c>
      <c r="F56" s="71">
        <f t="shared" si="5"/>
        <v>12058</v>
      </c>
      <c r="G56" s="71">
        <f t="shared" si="5"/>
        <v>9692</v>
      </c>
      <c r="H56" s="71">
        <f t="shared" si="5"/>
        <v>9434</v>
      </c>
      <c r="I56" s="71">
        <f t="shared" si="5"/>
        <v>12324</v>
      </c>
      <c r="J56" s="71">
        <f t="shared" si="5"/>
        <v>12189</v>
      </c>
      <c r="K56" s="71">
        <f t="shared" si="5"/>
        <v>11668</v>
      </c>
      <c r="L56" s="71">
        <f t="shared" si="5"/>
        <v>11359</v>
      </c>
      <c r="M56" s="65">
        <v>13167</v>
      </c>
      <c r="N56" s="65">
        <v>13167</v>
      </c>
      <c r="O56" s="72">
        <v>88</v>
      </c>
      <c r="P56" s="67">
        <f t="shared" si="4"/>
        <v>4.2197330059843484E-4</v>
      </c>
    </row>
    <row r="57" spans="1:16" ht="15" customHeight="1" thickBot="1" x14ac:dyDescent="0.3">
      <c r="B57" s="73" t="s">
        <v>46</v>
      </c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74"/>
      <c r="N57" s="74"/>
      <c r="O57" s="75">
        <v>166925</v>
      </c>
      <c r="P57" s="67">
        <f t="shared" si="4"/>
        <v>0.80043060457265613</v>
      </c>
    </row>
    <row r="58" spans="1:16" ht="15" customHeight="1" thickTop="1" thickBot="1" x14ac:dyDescent="0.3">
      <c r="B58" s="76" t="s">
        <v>41</v>
      </c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8"/>
      <c r="N58" s="78"/>
      <c r="O58" s="79">
        <f>SUM(O53:O57)</f>
        <v>208544</v>
      </c>
      <c r="P58" s="80">
        <f>SUM(P53:P57)</f>
        <v>1</v>
      </c>
    </row>
    <row r="59" spans="1:16" ht="15" customHeight="1" thickTop="1" x14ac:dyDescent="0.2"/>
    <row r="60" spans="1:16" ht="15" customHeight="1" x14ac:dyDescent="0.2"/>
    <row r="61" spans="1:16" ht="15" customHeight="1" x14ac:dyDescent="0.25"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</row>
    <row r="62" spans="1:16" ht="15" customHeight="1" x14ac:dyDescent="0.55000000000000004">
      <c r="B62" s="81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3"/>
      <c r="P62" s="84"/>
    </row>
    <row r="63" spans="1:16" ht="15" customHeight="1" x14ac:dyDescent="0.25">
      <c r="B63" s="81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5"/>
      <c r="P63" s="86"/>
    </row>
    <row r="64" spans="1:16" ht="15.75" x14ac:dyDescent="0.25"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5"/>
      <c r="P64" s="86"/>
    </row>
    <row r="65" spans="2:17" ht="15.75" x14ac:dyDescent="0.25">
      <c r="B65" s="81"/>
      <c r="C65" s="8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5"/>
      <c r="P65" s="86"/>
    </row>
    <row r="66" spans="2:17" ht="15" customHeight="1" x14ac:dyDescent="0.25">
      <c r="B66" s="81"/>
      <c r="C66" s="8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5"/>
      <c r="P66" s="86"/>
    </row>
    <row r="67" spans="2:17" ht="22.5" customHeight="1" x14ac:dyDescent="0.25"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Q67" s="82"/>
    </row>
    <row r="68" spans="2:17" ht="15.75" x14ac:dyDescent="0.25">
      <c r="B68" s="87"/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Q68" s="82"/>
    </row>
    <row r="69" spans="2:17" ht="15" customHeight="1" x14ac:dyDescent="0.25">
      <c r="Q69" s="81"/>
    </row>
    <row r="70" spans="2:17" ht="15" customHeight="1" x14ac:dyDescent="0.25">
      <c r="Q70" s="81"/>
    </row>
    <row r="71" spans="2:17" ht="15" customHeight="1" x14ac:dyDescent="0.25">
      <c r="Q71" s="81"/>
    </row>
    <row r="72" spans="2:17" ht="15" customHeight="1" x14ac:dyDescent="0.2">
      <c r="Q72" s="87"/>
    </row>
    <row r="73" spans="2:17" ht="15" customHeight="1" x14ac:dyDescent="0.2">
      <c r="Q73" s="87"/>
    </row>
  </sheetData>
  <mergeCells count="40">
    <mergeCell ref="B2:P2"/>
    <mergeCell ref="B3:P3"/>
    <mergeCell ref="B4:P4"/>
    <mergeCell ref="B6:B7"/>
    <mergeCell ref="C6:C7"/>
    <mergeCell ref="D6:D7"/>
    <mergeCell ref="E6:E7"/>
    <mergeCell ref="F6:F7"/>
    <mergeCell ref="G6:G7"/>
    <mergeCell ref="H6:H7"/>
    <mergeCell ref="B23:P23"/>
    <mergeCell ref="I6:I7"/>
    <mergeCell ref="J6:J7"/>
    <mergeCell ref="K6:K7"/>
    <mergeCell ref="L6:L7"/>
    <mergeCell ref="M6:M7"/>
    <mergeCell ref="N6:N7"/>
    <mergeCell ref="O6:O7"/>
    <mergeCell ref="P6:P7"/>
    <mergeCell ref="B8:P8"/>
    <mergeCell ref="B13:P13"/>
    <mergeCell ref="B18:P18"/>
    <mergeCell ref="B29:P29"/>
    <mergeCell ref="B49:P49"/>
    <mergeCell ref="B51:B52"/>
    <mergeCell ref="C51:C52"/>
    <mergeCell ref="D51:D52"/>
    <mergeCell ref="E51:E52"/>
    <mergeCell ref="F51:F52"/>
    <mergeCell ref="G51:G52"/>
    <mergeCell ref="H51:H52"/>
    <mergeCell ref="I51:I52"/>
    <mergeCell ref="P51:P52"/>
    <mergeCell ref="B61:P61"/>
    <mergeCell ref="J51:J52"/>
    <mergeCell ref="K51:K52"/>
    <mergeCell ref="L51:L52"/>
    <mergeCell ref="M51:M52"/>
    <mergeCell ref="N51:N52"/>
    <mergeCell ref="O51:O52"/>
  </mergeCells>
  <printOptions horizontalCentered="1" verticalCentered="1"/>
  <pageMargins left="0.39370078740157483" right="0" top="0.39370078740157483" bottom="0" header="0" footer="0"/>
  <pageSetup scale="85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TRIMESTRAL ABRIL-JUNIO</vt:lpstr>
      <vt:lpstr>'TRIMESTRAL ABRIL-JUNIO'!Área_de_impresión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Harol Delgadillo</dc:creator>
  <cp:lastModifiedBy>Harol Delgadillo</cp:lastModifiedBy>
  <cp:lastPrinted>2025-07-08T19:19:20Z</cp:lastPrinted>
  <dcterms:created xsi:type="dcterms:W3CDTF">2024-07-22T18:27:23Z</dcterms:created>
  <dcterms:modified xsi:type="dcterms:W3CDTF">2025-07-08T19:19:24Z</dcterms:modified>
</cp:coreProperties>
</file>