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D:\datos abiertos\8.-Hospital Central de las Fuerzas Armadas  HCFFAA\2\7.- Estadísticas institucionales\2025\2.-ABRIL-JUNIO\"/>
    </mc:Choice>
  </mc:AlternateContent>
  <xr:revisionPtr revIDLastSave="0" documentId="13_ncr:1_{6E11035F-308A-44F2-90EA-CD77208CAE8D}" xr6:coauthVersionLast="47" xr6:coauthVersionMax="47" xr10:uidLastSave="{00000000-0000-0000-0000-000000000000}"/>
  <bookViews>
    <workbookView xWindow="-108" yWindow="-108" windowWidth="23256" windowHeight="13896" xr2:uid="{6CA3BF32-5AE8-4C7E-9CCA-542EA92F827E}"/>
  </bookViews>
  <sheets>
    <sheet name="Hoja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46" i="1" l="1"/>
  <c r="K43" i="1"/>
  <c r="J43" i="1"/>
  <c r="I43" i="1"/>
  <c r="H43" i="1"/>
  <c r="G43" i="1"/>
  <c r="F43" i="1"/>
  <c r="E43" i="1"/>
  <c r="D43" i="1"/>
  <c r="C43" i="1"/>
  <c r="B43" i="1"/>
  <c r="K42" i="1"/>
  <c r="J42" i="1"/>
  <c r="I42" i="1"/>
  <c r="H42" i="1"/>
  <c r="G42" i="1"/>
  <c r="F42" i="1"/>
  <c r="E42" i="1"/>
  <c r="D42" i="1"/>
  <c r="C42" i="1"/>
  <c r="B42" i="1"/>
  <c r="N35" i="1"/>
  <c r="K34" i="1"/>
  <c r="I34" i="1"/>
  <c r="H34" i="1"/>
  <c r="G34" i="1"/>
  <c r="F34" i="1"/>
  <c r="E34" i="1"/>
  <c r="D34" i="1"/>
  <c r="C34" i="1"/>
  <c r="B34" i="1"/>
  <c r="K32" i="1"/>
  <c r="I32" i="1"/>
  <c r="H32" i="1"/>
  <c r="G32" i="1"/>
  <c r="F32" i="1"/>
  <c r="E32" i="1"/>
  <c r="D32" i="1"/>
  <c r="C32" i="1"/>
  <c r="B32" i="1"/>
  <c r="K30" i="1"/>
  <c r="I30" i="1"/>
  <c r="H30" i="1"/>
  <c r="G30" i="1"/>
  <c r="F30" i="1"/>
  <c r="E30" i="1"/>
  <c r="D30" i="1"/>
  <c r="C30" i="1"/>
  <c r="B30" i="1"/>
  <c r="K29" i="1"/>
  <c r="I29" i="1"/>
  <c r="H29" i="1"/>
  <c r="G29" i="1"/>
  <c r="F29" i="1"/>
  <c r="E29" i="1"/>
  <c r="D29" i="1"/>
  <c r="C29" i="1"/>
  <c r="B29" i="1"/>
  <c r="K28" i="1"/>
  <c r="I28" i="1"/>
  <c r="H28" i="1"/>
  <c r="G28" i="1"/>
  <c r="F28" i="1"/>
  <c r="E28" i="1"/>
  <c r="D28" i="1"/>
  <c r="C28" i="1"/>
  <c r="B28" i="1"/>
  <c r="I27" i="1"/>
  <c r="G27" i="1"/>
  <c r="F27" i="1"/>
  <c r="E27" i="1"/>
  <c r="D27" i="1"/>
  <c r="C27" i="1"/>
  <c r="B27" i="1"/>
  <c r="K25" i="1"/>
  <c r="I25" i="1"/>
  <c r="H25" i="1"/>
  <c r="G25" i="1"/>
  <c r="F25" i="1"/>
  <c r="E25" i="1"/>
  <c r="D25" i="1"/>
  <c r="C25" i="1"/>
  <c r="B25" i="1"/>
  <c r="K24" i="1"/>
  <c r="J24" i="1"/>
  <c r="I24" i="1"/>
  <c r="H24" i="1"/>
  <c r="G24" i="1"/>
  <c r="F24" i="1"/>
  <c r="E24" i="1"/>
  <c r="D24" i="1"/>
  <c r="C24" i="1"/>
  <c r="B24" i="1"/>
  <c r="K23" i="1"/>
  <c r="I23" i="1"/>
  <c r="H23" i="1"/>
  <c r="G23" i="1"/>
  <c r="F23" i="1"/>
  <c r="E23" i="1"/>
  <c r="D23" i="1"/>
  <c r="C23" i="1"/>
  <c r="B23" i="1"/>
  <c r="N21" i="1"/>
  <c r="K20" i="1"/>
  <c r="K21" i="1" s="1"/>
  <c r="J20" i="1"/>
  <c r="J21" i="1" s="1"/>
  <c r="I20" i="1"/>
  <c r="I21" i="1" s="1"/>
  <c r="H20" i="1"/>
  <c r="H21" i="1" s="1"/>
  <c r="G20" i="1"/>
  <c r="G21" i="1" s="1"/>
  <c r="F20" i="1"/>
  <c r="F21" i="1" s="1"/>
  <c r="E20" i="1"/>
  <c r="E21" i="1" s="1"/>
  <c r="D20" i="1"/>
  <c r="D21" i="1" s="1"/>
  <c r="C20" i="1"/>
  <c r="C21" i="1" s="1"/>
  <c r="B20" i="1"/>
  <c r="B21" i="1" s="1"/>
  <c r="K19" i="1"/>
  <c r="J19" i="1"/>
  <c r="I19" i="1"/>
  <c r="H19" i="1"/>
  <c r="G19" i="1"/>
  <c r="F19" i="1"/>
  <c r="E19" i="1"/>
  <c r="D19" i="1"/>
  <c r="C19" i="1"/>
  <c r="B19" i="1"/>
  <c r="K18" i="1"/>
  <c r="J18" i="1"/>
  <c r="I18" i="1"/>
  <c r="H18" i="1"/>
  <c r="G18" i="1"/>
  <c r="F18" i="1"/>
  <c r="E18" i="1"/>
  <c r="D18" i="1"/>
  <c r="C18" i="1"/>
  <c r="B18" i="1"/>
  <c r="N16" i="1"/>
  <c r="K14" i="1"/>
  <c r="K16" i="1" s="1"/>
  <c r="J14" i="1"/>
  <c r="J16" i="1" s="1"/>
  <c r="I14" i="1"/>
  <c r="I16" i="1" s="1"/>
  <c r="H14" i="1"/>
  <c r="H16" i="1" s="1"/>
  <c r="G14" i="1"/>
  <c r="G16" i="1" s="1"/>
  <c r="F14" i="1"/>
  <c r="F16" i="1" s="1"/>
  <c r="E14" i="1"/>
  <c r="E16" i="1" s="1"/>
  <c r="D14" i="1"/>
  <c r="D16" i="1" s="1"/>
  <c r="C14" i="1"/>
  <c r="C16" i="1" s="1"/>
  <c r="B14" i="1"/>
  <c r="B16" i="1" s="1"/>
  <c r="N12" i="1"/>
  <c r="K12" i="1"/>
  <c r="J12" i="1"/>
  <c r="I12" i="1"/>
  <c r="H12" i="1"/>
  <c r="G12" i="1"/>
  <c r="F12" i="1"/>
  <c r="E12" i="1"/>
  <c r="D12" i="1"/>
  <c r="C12" i="1"/>
  <c r="B12" i="1"/>
  <c r="K11" i="1"/>
  <c r="J11" i="1"/>
  <c r="I11" i="1"/>
  <c r="H11" i="1"/>
  <c r="G11" i="1"/>
  <c r="F11" i="1"/>
  <c r="E11" i="1"/>
  <c r="D11" i="1"/>
  <c r="C11" i="1"/>
  <c r="B11" i="1"/>
  <c r="K10" i="1"/>
  <c r="J10" i="1"/>
  <c r="I10" i="1"/>
  <c r="H10" i="1"/>
  <c r="G10" i="1"/>
  <c r="F10" i="1"/>
  <c r="E10" i="1"/>
  <c r="D10" i="1"/>
  <c r="C10" i="1"/>
  <c r="B10" i="1"/>
  <c r="N8" i="1"/>
  <c r="K7" i="1"/>
  <c r="J7" i="1"/>
  <c r="I7" i="1"/>
  <c r="H7" i="1"/>
  <c r="G7" i="1"/>
  <c r="F7" i="1"/>
  <c r="E7" i="1"/>
  <c r="D7" i="1"/>
  <c r="C7" i="1"/>
  <c r="B7" i="1"/>
  <c r="K6" i="1"/>
  <c r="J6" i="1"/>
  <c r="I6" i="1"/>
  <c r="H6" i="1"/>
  <c r="G6" i="1"/>
  <c r="F6" i="1"/>
  <c r="E6" i="1"/>
  <c r="D6" i="1"/>
  <c r="C6" i="1"/>
  <c r="B6" i="1"/>
  <c r="N38" i="1" l="1"/>
  <c r="C44" i="1"/>
  <c r="E44" i="1"/>
  <c r="F44" i="1"/>
  <c r="H44" i="1"/>
  <c r="I44" i="1"/>
  <c r="I8" i="1"/>
  <c r="J8" i="1"/>
  <c r="J35" i="1" s="1"/>
  <c r="O6" i="1"/>
  <c r="F8" i="1"/>
  <c r="F35" i="1" s="1"/>
  <c r="B8" i="1"/>
  <c r="B35" i="1" s="1"/>
  <c r="K8" i="1"/>
  <c r="K35" i="1" s="1"/>
  <c r="O7" i="1"/>
  <c r="B44" i="1"/>
  <c r="C8" i="1"/>
  <c r="C35" i="1" s="1"/>
  <c r="G44" i="1"/>
  <c r="G8" i="1"/>
  <c r="G35" i="1" s="1"/>
  <c r="D44" i="1"/>
  <c r="H8" i="1"/>
  <c r="H35" i="1" s="1"/>
  <c r="I35" i="1"/>
  <c r="N36" i="1"/>
  <c r="J44" i="1"/>
  <c r="D8" i="1"/>
  <c r="D35" i="1" s="1"/>
  <c r="E8" i="1"/>
  <c r="E35" i="1" s="1"/>
  <c r="K44" i="1"/>
  <c r="O8" i="1" l="1"/>
  <c r="O19" i="1"/>
  <c r="O18" i="1"/>
  <c r="O21" i="1"/>
  <c r="O20" i="1"/>
  <c r="O42" i="1"/>
  <c r="O44" i="1"/>
  <c r="O45" i="1"/>
  <c r="O41" i="1"/>
  <c r="O46" i="1"/>
  <c r="O43" i="1"/>
  <c r="O10" i="1"/>
  <c r="O12" i="1"/>
  <c r="O11" i="1"/>
  <c r="O34" i="1"/>
  <c r="O27" i="1"/>
  <c r="O30" i="1"/>
  <c r="O29" i="1"/>
  <c r="O33" i="1"/>
  <c r="O32" i="1"/>
  <c r="O31" i="1"/>
  <c r="O26" i="1"/>
  <c r="O28" i="1"/>
  <c r="O24" i="1"/>
  <c r="O23" i="1"/>
  <c r="O35" i="1"/>
  <c r="O25" i="1"/>
  <c r="O14" i="1"/>
  <c r="O16" i="1"/>
  <c r="O15" i="1"/>
</calcChain>
</file>

<file path=xl/sharedStrings.xml><?xml version="1.0" encoding="utf-8"?>
<sst xmlns="http://schemas.openxmlformats.org/spreadsheetml/2006/main" count="74" uniqueCount="49">
  <si>
    <t>HOSPITAL CENTRAL DE LAS FUERZAS ARMADAS</t>
  </si>
  <si>
    <t>INDICADORES DE PRODUCCION DE SERVICIOS</t>
  </si>
  <si>
    <t>PERIODO ABRIL-JUNIO 2025</t>
  </si>
  <si>
    <t>SERVICIOS</t>
  </si>
  <si>
    <t>Agosto-Total</t>
  </si>
  <si>
    <t>Septiembre-Total</t>
  </si>
  <si>
    <t>Octubre-Total</t>
  </si>
  <si>
    <t>Noviembre-Total</t>
  </si>
  <si>
    <t>Total</t>
  </si>
  <si>
    <t xml:space="preserve">TOTAL </t>
  </si>
  <si>
    <t>PORCENTAJE</t>
  </si>
  <si>
    <t>Servicios Ambulatorios</t>
  </si>
  <si>
    <t>Consulta Externa</t>
  </si>
  <si>
    <t>Emergencias</t>
  </si>
  <si>
    <t>Total de Servicios Ambulatorios</t>
  </si>
  <si>
    <t>Servicios de Hospitalización</t>
  </si>
  <si>
    <t>Ingresos</t>
  </si>
  <si>
    <t>Egresos</t>
  </si>
  <si>
    <t>Total de Servicios de Hospitalización</t>
  </si>
  <si>
    <t>Quirófano</t>
  </si>
  <si>
    <t>Cirugia Mayores</t>
  </si>
  <si>
    <t>Cirugia menores</t>
  </si>
  <si>
    <t>Total de Servicios de Quirófano</t>
  </si>
  <si>
    <t>Servicios de Maternidad</t>
  </si>
  <si>
    <t>Partos</t>
  </si>
  <si>
    <t>Cesáreas</t>
  </si>
  <si>
    <t>Legrados</t>
  </si>
  <si>
    <t>Total de Servicios de Maternidad</t>
  </si>
  <si>
    <t>Servicios de Apoyo Diagnóstico</t>
  </si>
  <si>
    <t>Laboratorio clinico</t>
  </si>
  <si>
    <t>Imágenes</t>
  </si>
  <si>
    <t>Sonografias</t>
  </si>
  <si>
    <t>Mamografias</t>
  </si>
  <si>
    <t>Endoscopías</t>
  </si>
  <si>
    <t>Inhaloterapia</t>
  </si>
  <si>
    <t>Hemodiálisis</t>
  </si>
  <si>
    <t>Biopsias</t>
  </si>
  <si>
    <t>Tomografia</t>
  </si>
  <si>
    <t>Electrocardiogramas</t>
  </si>
  <si>
    <t>Ecocardiograma</t>
  </si>
  <si>
    <t>Vacunas</t>
  </si>
  <si>
    <t>Total de Apoyo Diagnóstico</t>
  </si>
  <si>
    <t xml:space="preserve">Total de los Servicios Realizados </t>
  </si>
  <si>
    <t xml:space="preserve"> FUENTE:Division de Estadística y Direccion de Planificacion y Desarrollo. Hospital Central de las FF.AA.</t>
  </si>
  <si>
    <t>TOTAL DE ATENCIONES REALIZADAS</t>
  </si>
  <si>
    <t xml:space="preserve">           RELACION DE CADA SUB-TOTAL DE SERVICIOS REALIZADOS EN EL HOSPITAL </t>
  </si>
  <si>
    <t>Total de Servicios de Hospitalizacion</t>
  </si>
  <si>
    <t>Total de Servicios en el Quirófano</t>
  </si>
  <si>
    <t>Total de Servicios de Apoyo Diagnósticos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</si>
</sst>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€_-;\-* #,##0.00\ _€_-;_-* &quot;-&quot;??\ _€_-;_-@_-"/>
    <numFmt numFmtId="165" formatCode="0.0%"/>
  </numFmts>
  <fonts count="1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2"/>
      <name val="Times New Roman"/>
      <family val="1"/>
    </font>
    <font>
      <sz val="8"/>
      <name val="Arial"/>
      <family val="2"/>
    </font>
    <font>
      <sz val="12"/>
      <color rgb="FFFF0000"/>
      <name val="Times New Roman"/>
      <family val="1"/>
    </font>
    <font>
      <sz val="12"/>
      <color indexed="8"/>
      <name val="Times New Roman"/>
      <family val="1"/>
    </font>
    <font>
      <u/>
      <sz val="12"/>
      <name val="Times New Roman"/>
      <family val="1"/>
    </font>
    <font>
      <u val="singleAccounting"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3" fillId="0" borderId="0"/>
  </cellStyleXfs>
  <cellXfs count="25">
    <xf numFmtId="0" fontId="0" fillId="0" borderId="0" xfId="0"/>
    <xf numFmtId="164" fontId="2" fillId="0" borderId="0" xfId="4" applyFont="1" applyBorder="1" applyAlignment="1">
      <alignment horizontal="left" vertical="top"/>
    </xf>
    <xf numFmtId="10" fontId="2" fillId="0" borderId="0" xfId="1" applyNumberFormat="1" applyFont="1" applyBorder="1" applyAlignment="1">
      <alignment horizontal="left" vertical="top"/>
    </xf>
    <xf numFmtId="0" fontId="4" fillId="0" borderId="0" xfId="3" applyFont="1" applyAlignment="1">
      <alignment horizontal="left" vertical="top"/>
    </xf>
    <xf numFmtId="3" fontId="4" fillId="0" borderId="0" xfId="3" applyNumberFormat="1" applyFont="1" applyAlignment="1">
      <alignment horizontal="left" vertical="top"/>
    </xf>
    <xf numFmtId="10" fontId="4" fillId="0" borderId="0" xfId="1" applyNumberFormat="1" applyFont="1" applyFill="1" applyBorder="1" applyAlignment="1">
      <alignment horizontal="left" vertical="top"/>
    </xf>
    <xf numFmtId="3" fontId="4" fillId="0" borderId="0" xfId="4" applyNumberFormat="1" applyFont="1" applyFill="1" applyBorder="1" applyAlignment="1">
      <alignment horizontal="left" vertical="top"/>
    </xf>
    <xf numFmtId="0" fontId="5" fillId="0" borderId="0" xfId="3" applyFont="1" applyAlignment="1">
      <alignment horizontal="left" vertical="top"/>
    </xf>
    <xf numFmtId="164" fontId="5" fillId="0" borderId="0" xfId="4" applyFont="1" applyFill="1" applyBorder="1" applyAlignment="1">
      <alignment horizontal="left" vertical="top"/>
    </xf>
    <xf numFmtId="10" fontId="5" fillId="0" borderId="0" xfId="1" applyNumberFormat="1" applyFont="1" applyFill="1" applyBorder="1" applyAlignment="1">
      <alignment horizontal="left" vertical="top"/>
    </xf>
    <xf numFmtId="0" fontId="6" fillId="0" borderId="0" xfId="3" applyFont="1" applyAlignment="1">
      <alignment horizontal="left" vertical="top"/>
    </xf>
    <xf numFmtId="10" fontId="4" fillId="0" borderId="0" xfId="1" applyNumberFormat="1" applyFont="1" applyBorder="1" applyAlignment="1">
      <alignment horizontal="left" vertical="top"/>
    </xf>
    <xf numFmtId="164" fontId="4" fillId="0" borderId="0" xfId="4" applyFont="1" applyBorder="1" applyAlignment="1">
      <alignment horizontal="left" vertical="top"/>
    </xf>
    <xf numFmtId="0" fontId="2" fillId="0" borderId="0" xfId="3" applyAlignment="1">
      <alignment horizontal="left" vertical="top"/>
    </xf>
    <xf numFmtId="0" fontId="4" fillId="0" borderId="0" xfId="3" applyFont="1" applyAlignment="1">
      <alignment horizontal="left" vertical="top" wrapText="1"/>
    </xf>
    <xf numFmtId="3" fontId="4" fillId="0" borderId="0" xfId="4" applyNumberFormat="1" applyFont="1" applyBorder="1" applyAlignment="1">
      <alignment horizontal="left" vertical="top"/>
    </xf>
    <xf numFmtId="0" fontId="8" fillId="0" borderId="0" xfId="3" applyFont="1" applyAlignment="1">
      <alignment horizontal="left" vertical="top"/>
    </xf>
    <xf numFmtId="165" fontId="4" fillId="0" borderId="0" xfId="1" applyNumberFormat="1" applyFont="1" applyFill="1" applyBorder="1" applyAlignment="1">
      <alignment horizontal="left" vertical="top"/>
    </xf>
    <xf numFmtId="164" fontId="9" fillId="0" borderId="0" xfId="4" applyFont="1" applyBorder="1" applyAlignment="1">
      <alignment horizontal="left" vertical="top"/>
    </xf>
    <xf numFmtId="0" fontId="7" fillId="0" borderId="0" xfId="5" applyFont="1" applyAlignment="1">
      <alignment horizontal="left" vertical="top" wrapText="1"/>
    </xf>
    <xf numFmtId="164" fontId="4" fillId="0" borderId="0" xfId="4" applyFont="1" applyFill="1" applyBorder="1" applyAlignment="1">
      <alignment horizontal="left" vertical="top" wrapText="1"/>
    </xf>
    <xf numFmtId="10" fontId="4" fillId="0" borderId="0" xfId="1" applyNumberFormat="1" applyFont="1" applyFill="1" applyBorder="1" applyAlignment="1">
      <alignment horizontal="left" vertical="top" wrapText="1"/>
    </xf>
    <xf numFmtId="0" fontId="4" fillId="0" borderId="0" xfId="3" applyFont="1" applyAlignment="1">
      <alignment horizontal="left" vertical="top" wrapText="1"/>
    </xf>
    <xf numFmtId="0" fontId="4" fillId="0" borderId="0" xfId="3" applyFont="1" applyAlignment="1">
      <alignment horizontal="left" vertical="top"/>
    </xf>
    <xf numFmtId="0" fontId="4" fillId="0" borderId="0" xfId="2" applyFont="1" applyAlignment="1">
      <alignment horizontal="left" vertical="top"/>
    </xf>
  </cellXfs>
  <cellStyles count="6">
    <cellStyle name="Millares 2" xfId="4" xr:uid="{14709724-14EF-4D77-956B-C7284C9521E9}"/>
    <cellStyle name="Normal" xfId="0" builtinId="0"/>
    <cellStyle name="Normal 2" xfId="2" xr:uid="{51AC7017-BB09-4E85-90A8-F7650826BB2E}"/>
    <cellStyle name="Normal 3" xfId="3" xr:uid="{B2A9E6EE-6A3E-4000-87D1-79C652DC9AD5}"/>
    <cellStyle name="Normal 4" xfId="5" xr:uid="{2B5049D4-9A14-4C3A-8D67-0D5EAA757F4C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desarrollo\Downloads\Informe0815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desarrollo\Downloads\septiembre%202015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desarrollo\Downloads\octubre%202015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desarrollo\Downloads\Noviembre%202015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desarrollo\Downloads\DICIEMBRE%202015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desarrollo\Downloads\Enero%202015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desarrollo\Downloads\Febrero%202016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desarrollo\Downloads\marzo%202016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desarrollo\Downloads\abril%202016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desarrollo\Downloads\Informe0516%20(3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Agosto"/>
      <sheetName val="Agosto"/>
    </sheetNames>
    <sheetDataSet>
      <sheetData sheetId="0" refreshError="1"/>
      <sheetData sheetId="1" refreshError="1">
        <row r="61">
          <cell r="E61">
            <v>7201</v>
          </cell>
        </row>
        <row r="102">
          <cell r="E102">
            <v>579</v>
          </cell>
        </row>
        <row r="146">
          <cell r="E146">
            <v>487</v>
          </cell>
        </row>
        <row r="169">
          <cell r="E169">
            <v>3108</v>
          </cell>
        </row>
        <row r="194">
          <cell r="E194">
            <v>1335</v>
          </cell>
        </row>
        <row r="209">
          <cell r="E209">
            <v>13</v>
          </cell>
        </row>
        <row r="277">
          <cell r="E277">
            <v>15</v>
          </cell>
        </row>
        <row r="279">
          <cell r="E279">
            <v>54</v>
          </cell>
        </row>
        <row r="281">
          <cell r="E281">
            <v>20</v>
          </cell>
        </row>
        <row r="317">
          <cell r="E317">
            <v>118</v>
          </cell>
        </row>
        <row r="376">
          <cell r="E376">
            <v>408</v>
          </cell>
        </row>
        <row r="392">
          <cell r="E392">
            <v>2600</v>
          </cell>
        </row>
        <row r="418">
          <cell r="E418">
            <v>376</v>
          </cell>
        </row>
        <row r="471">
          <cell r="E471">
            <v>139</v>
          </cell>
        </row>
        <row r="567">
          <cell r="E567">
            <v>70</v>
          </cell>
        </row>
        <row r="602">
          <cell r="E602">
            <v>23894</v>
          </cell>
        </row>
        <row r="728">
          <cell r="E728">
            <v>1320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Septiembre"/>
      <sheetName val="Septiembre"/>
    </sheetNames>
    <sheetDataSet>
      <sheetData sheetId="0" refreshError="1"/>
      <sheetData sheetId="1" refreshError="1">
        <row r="61">
          <cell r="E61">
            <v>9095</v>
          </cell>
        </row>
        <row r="102">
          <cell r="E102">
            <v>559</v>
          </cell>
        </row>
        <row r="146">
          <cell r="E146">
            <v>897</v>
          </cell>
        </row>
        <row r="169">
          <cell r="E169">
            <v>3493</v>
          </cell>
        </row>
        <row r="194">
          <cell r="E194">
            <v>1502</v>
          </cell>
        </row>
        <row r="209">
          <cell r="E209">
            <v>0</v>
          </cell>
        </row>
        <row r="277">
          <cell r="E277">
            <v>16</v>
          </cell>
        </row>
        <row r="279">
          <cell r="E279">
            <v>67</v>
          </cell>
        </row>
        <row r="281">
          <cell r="E281">
            <v>15</v>
          </cell>
        </row>
        <row r="317">
          <cell r="E317">
            <v>182</v>
          </cell>
        </row>
        <row r="376">
          <cell r="E376">
            <v>558</v>
          </cell>
        </row>
        <row r="392">
          <cell r="E392">
            <v>2934</v>
          </cell>
        </row>
        <row r="418">
          <cell r="E418">
            <v>278</v>
          </cell>
        </row>
        <row r="471">
          <cell r="E471">
            <v>158</v>
          </cell>
        </row>
        <row r="567">
          <cell r="E567">
            <v>148</v>
          </cell>
        </row>
        <row r="602">
          <cell r="E602">
            <v>23900</v>
          </cell>
        </row>
        <row r="728">
          <cell r="E728">
            <v>1070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Octubre"/>
      <sheetName val="Octubre"/>
    </sheetNames>
    <sheetDataSet>
      <sheetData sheetId="0" refreshError="1"/>
      <sheetData sheetId="1" refreshError="1">
        <row r="61">
          <cell r="E61">
            <v>9481</v>
          </cell>
        </row>
        <row r="102">
          <cell r="E102">
            <v>478</v>
          </cell>
        </row>
        <row r="146">
          <cell r="E146">
            <v>519</v>
          </cell>
        </row>
        <row r="169">
          <cell r="E169">
            <v>4630</v>
          </cell>
        </row>
        <row r="194">
          <cell r="E194">
            <v>2161</v>
          </cell>
        </row>
        <row r="209">
          <cell r="E209">
            <v>0</v>
          </cell>
        </row>
        <row r="277">
          <cell r="E277">
            <v>20</v>
          </cell>
        </row>
        <row r="279">
          <cell r="E279">
            <v>52</v>
          </cell>
        </row>
        <row r="281">
          <cell r="E281">
            <v>18</v>
          </cell>
        </row>
        <row r="317">
          <cell r="E317">
            <v>147</v>
          </cell>
        </row>
        <row r="376">
          <cell r="E376">
            <v>805</v>
          </cell>
        </row>
        <row r="392">
          <cell r="E392">
            <v>2300</v>
          </cell>
        </row>
        <row r="418">
          <cell r="E418">
            <v>263</v>
          </cell>
        </row>
        <row r="471">
          <cell r="E471">
            <v>128</v>
          </cell>
        </row>
        <row r="567">
          <cell r="E567">
            <v>141</v>
          </cell>
        </row>
        <row r="602">
          <cell r="E602">
            <v>33121</v>
          </cell>
        </row>
        <row r="728">
          <cell r="E728">
            <v>970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Noviembre"/>
      <sheetName val="Noviembre"/>
    </sheetNames>
    <sheetDataSet>
      <sheetData sheetId="0" refreshError="1"/>
      <sheetData sheetId="1" refreshError="1">
        <row r="61">
          <cell r="E61">
            <v>7984</v>
          </cell>
        </row>
        <row r="102">
          <cell r="E102">
            <v>463</v>
          </cell>
        </row>
        <row r="146">
          <cell r="E146">
            <v>601</v>
          </cell>
        </row>
        <row r="169">
          <cell r="E169">
            <v>4074</v>
          </cell>
        </row>
        <row r="194">
          <cell r="E194">
            <v>1798</v>
          </cell>
        </row>
        <row r="209">
          <cell r="E209">
            <v>0</v>
          </cell>
        </row>
        <row r="277">
          <cell r="E277">
            <v>11</v>
          </cell>
        </row>
        <row r="279">
          <cell r="E279">
            <v>54</v>
          </cell>
        </row>
        <row r="281">
          <cell r="E281">
            <v>8</v>
          </cell>
        </row>
        <row r="316">
          <cell r="E316">
            <v>189</v>
          </cell>
        </row>
        <row r="375">
          <cell r="E375">
            <v>577</v>
          </cell>
        </row>
        <row r="391">
          <cell r="E391">
            <v>1635</v>
          </cell>
        </row>
        <row r="417">
          <cell r="E417">
            <v>368</v>
          </cell>
        </row>
        <row r="470">
          <cell r="E470">
            <v>164</v>
          </cell>
        </row>
        <row r="566">
          <cell r="E566">
            <v>264</v>
          </cell>
        </row>
        <row r="601">
          <cell r="E601">
            <v>23930</v>
          </cell>
        </row>
        <row r="727">
          <cell r="E727">
            <v>970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Diciembre"/>
      <sheetName val="Diciembre"/>
    </sheetNames>
    <sheetDataSet>
      <sheetData sheetId="0" refreshError="1"/>
      <sheetData sheetId="1" refreshError="1">
        <row r="61">
          <cell r="E61">
            <v>5858</v>
          </cell>
        </row>
        <row r="102">
          <cell r="E102">
            <v>400</v>
          </cell>
        </row>
        <row r="146">
          <cell r="E146">
            <v>300</v>
          </cell>
        </row>
        <row r="169">
          <cell r="E169">
            <v>3834</v>
          </cell>
        </row>
        <row r="194">
          <cell r="E194">
            <v>1446</v>
          </cell>
        </row>
        <row r="209">
          <cell r="E209">
            <v>0</v>
          </cell>
        </row>
        <row r="277">
          <cell r="E277">
            <v>14</v>
          </cell>
        </row>
        <row r="279">
          <cell r="E279">
            <v>49</v>
          </cell>
        </row>
        <row r="281">
          <cell r="E281">
            <v>8</v>
          </cell>
        </row>
        <row r="317">
          <cell r="E317">
            <v>139</v>
          </cell>
        </row>
        <row r="376">
          <cell r="E376">
            <v>511</v>
          </cell>
        </row>
        <row r="392">
          <cell r="E392">
            <v>2000</v>
          </cell>
        </row>
        <row r="418">
          <cell r="E418">
            <v>352</v>
          </cell>
        </row>
        <row r="471">
          <cell r="E471">
            <v>132</v>
          </cell>
        </row>
        <row r="567">
          <cell r="E567">
            <v>69</v>
          </cell>
        </row>
        <row r="602">
          <cell r="E602">
            <v>22454</v>
          </cell>
        </row>
        <row r="728">
          <cell r="E728">
            <v>1220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Enero"/>
      <sheetName val="Enero"/>
    </sheetNames>
    <sheetDataSet>
      <sheetData sheetId="0" refreshError="1"/>
      <sheetData sheetId="1" refreshError="1">
        <row r="62">
          <cell r="E62">
            <v>6851</v>
          </cell>
        </row>
        <row r="103">
          <cell r="E103">
            <v>398</v>
          </cell>
        </row>
        <row r="147">
          <cell r="E147">
            <v>246</v>
          </cell>
        </row>
        <row r="170">
          <cell r="E170">
            <v>2583</v>
          </cell>
        </row>
        <row r="195">
          <cell r="E195">
            <v>1667</v>
          </cell>
        </row>
        <row r="210">
          <cell r="E210">
            <v>0</v>
          </cell>
        </row>
        <row r="278">
          <cell r="E278">
            <v>7</v>
          </cell>
        </row>
        <row r="280">
          <cell r="E280">
            <v>39</v>
          </cell>
        </row>
        <row r="282">
          <cell r="E282">
            <v>11</v>
          </cell>
        </row>
        <row r="317">
          <cell r="E317">
            <v>163</v>
          </cell>
        </row>
        <row r="376">
          <cell r="E376">
            <v>39</v>
          </cell>
        </row>
        <row r="392">
          <cell r="E392">
            <v>1500</v>
          </cell>
        </row>
        <row r="418">
          <cell r="E418">
            <v>414</v>
          </cell>
        </row>
        <row r="471">
          <cell r="E471">
            <v>134</v>
          </cell>
        </row>
        <row r="567">
          <cell r="E567">
            <v>88</v>
          </cell>
        </row>
        <row r="602">
          <cell r="E602">
            <v>27589</v>
          </cell>
        </row>
        <row r="728">
          <cell r="E728">
            <v>1200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Febrero"/>
      <sheetName val="FEBRERO"/>
    </sheetNames>
    <sheetDataSet>
      <sheetData sheetId="0" refreshError="1"/>
      <sheetData sheetId="1" refreshError="1">
        <row r="62">
          <cell r="E62">
            <v>8506</v>
          </cell>
        </row>
        <row r="103">
          <cell r="E103">
            <v>332</v>
          </cell>
        </row>
        <row r="147">
          <cell r="E147">
            <v>297</v>
          </cell>
        </row>
        <row r="170">
          <cell r="E170">
            <v>3818</v>
          </cell>
        </row>
        <row r="195">
          <cell r="E195">
            <v>1899</v>
          </cell>
        </row>
        <row r="278">
          <cell r="E278">
            <v>6</v>
          </cell>
        </row>
        <row r="280">
          <cell r="E280">
            <v>42</v>
          </cell>
        </row>
        <row r="282">
          <cell r="E282">
            <v>12</v>
          </cell>
        </row>
        <row r="317">
          <cell r="E317">
            <v>259</v>
          </cell>
        </row>
        <row r="376">
          <cell r="E376">
            <v>657</v>
          </cell>
        </row>
        <row r="392">
          <cell r="E392">
            <v>1665</v>
          </cell>
        </row>
        <row r="418">
          <cell r="E418">
            <v>456</v>
          </cell>
        </row>
        <row r="471">
          <cell r="E471">
            <v>204</v>
          </cell>
        </row>
        <row r="567">
          <cell r="E567">
            <v>74</v>
          </cell>
        </row>
        <row r="602">
          <cell r="E602">
            <v>26401</v>
          </cell>
        </row>
        <row r="728">
          <cell r="E728">
            <v>1570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Marzo"/>
      <sheetName val="Marzo"/>
    </sheetNames>
    <sheetDataSet>
      <sheetData sheetId="0" refreshError="1"/>
      <sheetData sheetId="1" refreshError="1">
        <row r="61">
          <cell r="E61">
            <v>8551</v>
          </cell>
        </row>
        <row r="102">
          <cell r="E102">
            <v>328</v>
          </cell>
        </row>
        <row r="146">
          <cell r="E146">
            <v>477</v>
          </cell>
        </row>
        <row r="169">
          <cell r="E169">
            <v>3638</v>
          </cell>
        </row>
        <row r="194">
          <cell r="E194">
            <v>2005</v>
          </cell>
        </row>
        <row r="209">
          <cell r="E209">
            <v>0</v>
          </cell>
        </row>
        <row r="277">
          <cell r="E277">
            <v>9</v>
          </cell>
        </row>
        <row r="279">
          <cell r="E279">
            <v>43</v>
          </cell>
        </row>
        <row r="281">
          <cell r="E281">
            <v>15</v>
          </cell>
        </row>
        <row r="317">
          <cell r="E317">
            <v>205</v>
          </cell>
        </row>
        <row r="376">
          <cell r="E376">
            <v>654</v>
          </cell>
        </row>
        <row r="392">
          <cell r="E392">
            <v>1861</v>
          </cell>
        </row>
        <row r="418">
          <cell r="E418">
            <v>496</v>
          </cell>
        </row>
        <row r="471">
          <cell r="E471">
            <v>206</v>
          </cell>
        </row>
        <row r="567">
          <cell r="E567">
            <v>149</v>
          </cell>
        </row>
        <row r="602">
          <cell r="E602">
            <v>22863</v>
          </cell>
        </row>
        <row r="728">
          <cell r="E728">
            <v>1300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Abril"/>
      <sheetName val="Abril"/>
    </sheetNames>
    <sheetDataSet>
      <sheetData sheetId="0" refreshError="1"/>
      <sheetData sheetId="1" refreshError="1">
        <row r="62">
          <cell r="E62">
            <v>7880</v>
          </cell>
        </row>
        <row r="103">
          <cell r="E103">
            <v>359</v>
          </cell>
        </row>
        <row r="147">
          <cell r="E147">
            <v>483</v>
          </cell>
        </row>
        <row r="170">
          <cell r="E170">
            <v>3788</v>
          </cell>
        </row>
        <row r="195">
          <cell r="E195">
            <v>2191</v>
          </cell>
        </row>
        <row r="278">
          <cell r="E278">
            <v>7</v>
          </cell>
        </row>
        <row r="280">
          <cell r="E280">
            <v>44</v>
          </cell>
        </row>
        <row r="282">
          <cell r="E282">
            <v>5</v>
          </cell>
        </row>
        <row r="318">
          <cell r="E318">
            <v>214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Mayo"/>
      <sheetName val="Mayo"/>
    </sheetNames>
    <sheetDataSet>
      <sheetData sheetId="0" refreshError="1"/>
      <sheetData sheetId="1" refreshError="1">
        <row r="62">
          <cell r="E62">
            <v>7850</v>
          </cell>
        </row>
        <row r="103">
          <cell r="E103">
            <v>573</v>
          </cell>
        </row>
        <row r="147">
          <cell r="E147">
            <v>325</v>
          </cell>
        </row>
        <row r="170">
          <cell r="E170">
            <v>3509</v>
          </cell>
        </row>
        <row r="195">
          <cell r="E195">
            <v>1527</v>
          </cell>
        </row>
        <row r="278">
          <cell r="E278">
            <v>13</v>
          </cell>
        </row>
        <row r="280">
          <cell r="E280">
            <v>38</v>
          </cell>
        </row>
        <row r="282">
          <cell r="E282">
            <v>13</v>
          </cell>
        </row>
        <row r="318">
          <cell r="E318">
            <v>221</v>
          </cell>
        </row>
        <row r="377">
          <cell r="E377">
            <v>489</v>
          </cell>
        </row>
        <row r="393">
          <cell r="E393">
            <v>1980</v>
          </cell>
        </row>
        <row r="419">
          <cell r="E419">
            <v>494</v>
          </cell>
        </row>
        <row r="472">
          <cell r="E472">
            <v>158</v>
          </cell>
        </row>
        <row r="568">
          <cell r="E568">
            <v>122</v>
          </cell>
        </row>
        <row r="603">
          <cell r="E603">
            <v>32723</v>
          </cell>
        </row>
        <row r="728">
          <cell r="E728">
            <v>100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89D41C-AFC7-4DA8-9271-C9A1A1438901}">
  <dimension ref="A1:O54"/>
  <sheetViews>
    <sheetView tabSelected="1" workbookViewId="0">
      <selection sqref="A1:XFD1"/>
    </sheetView>
  </sheetViews>
  <sheetFormatPr baseColWidth="10" defaultRowHeight="14.4" x14ac:dyDescent="0.3"/>
  <cols>
    <col min="1" max="1" width="70" style="13" bestFit="1" customWidth="1"/>
    <col min="2" max="11" width="15.6640625" style="13" hidden="1" customWidth="1"/>
    <col min="12" max="12" width="81.33203125" style="13" hidden="1" customWidth="1"/>
    <col min="13" max="13" width="13.21875" style="13" bestFit="1" customWidth="1"/>
    <col min="14" max="14" width="24.33203125" style="1" customWidth="1"/>
    <col min="15" max="15" width="31" style="2" customWidth="1"/>
  </cols>
  <sheetData>
    <row r="1" spans="1:15" ht="15.6" x14ac:dyDescent="0.3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</row>
    <row r="2" spans="1:15" ht="15.6" x14ac:dyDescent="0.3">
      <c r="A2" s="24" t="s">
        <v>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</row>
    <row r="3" spans="1:15" ht="15.6" x14ac:dyDescent="0.3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</row>
    <row r="4" spans="1:15" ht="31.2" x14ac:dyDescent="0.3">
      <c r="A4" s="14" t="s">
        <v>3</v>
      </c>
      <c r="B4" s="19" t="s">
        <v>4</v>
      </c>
      <c r="C4" s="19" t="s">
        <v>5</v>
      </c>
      <c r="D4" s="19" t="s">
        <v>6</v>
      </c>
      <c r="E4" s="19" t="s">
        <v>7</v>
      </c>
      <c r="F4" s="19" t="s">
        <v>8</v>
      </c>
      <c r="G4" s="19" t="s">
        <v>8</v>
      </c>
      <c r="H4" s="19" t="s">
        <v>8</v>
      </c>
      <c r="I4" s="19" t="s">
        <v>8</v>
      </c>
      <c r="J4" s="19" t="s">
        <v>8</v>
      </c>
      <c r="K4" s="19" t="s">
        <v>8</v>
      </c>
      <c r="L4" s="14" t="s">
        <v>8</v>
      </c>
      <c r="M4" s="14" t="s">
        <v>8</v>
      </c>
      <c r="N4" s="20" t="s">
        <v>9</v>
      </c>
      <c r="O4" s="21" t="s">
        <v>10</v>
      </c>
    </row>
    <row r="5" spans="1:15" ht="15.6" x14ac:dyDescent="0.3">
      <c r="A5" s="23" t="s">
        <v>11</v>
      </c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</row>
    <row r="6" spans="1:15" ht="15.6" x14ac:dyDescent="0.3">
      <c r="A6" s="3" t="s">
        <v>12</v>
      </c>
      <c r="B6" s="4">
        <f>[1]Agosto!$E$61</f>
        <v>7201</v>
      </c>
      <c r="C6" s="4">
        <f>[2]Septiembre!$E$61</f>
        <v>9095</v>
      </c>
      <c r="D6" s="4">
        <f>[3]Octubre!$E$61</f>
        <v>9481</v>
      </c>
      <c r="E6" s="4">
        <f>[4]Noviembre!$E$61</f>
        <v>7984</v>
      </c>
      <c r="F6" s="4">
        <f>[5]Diciembre!$E$61</f>
        <v>5858</v>
      </c>
      <c r="G6" s="4">
        <f>[6]Enero!$E$62</f>
        <v>6851</v>
      </c>
      <c r="H6" s="4">
        <f>[7]FEBRERO!$E$62</f>
        <v>8506</v>
      </c>
      <c r="I6" s="4">
        <f>[8]Marzo!$E$61</f>
        <v>8551</v>
      </c>
      <c r="J6" s="4">
        <f>[9]Abril!$E$62</f>
        <v>7880</v>
      </c>
      <c r="K6" s="4">
        <f>[10]Mayo!$E$62</f>
        <v>7850</v>
      </c>
      <c r="L6" s="3">
        <v>9481</v>
      </c>
      <c r="M6" s="3">
        <v>9481</v>
      </c>
      <c r="N6" s="4">
        <v>33953</v>
      </c>
      <c r="O6" s="5">
        <f>+N6/N8</f>
        <v>0.887961921698878</v>
      </c>
    </row>
    <row r="7" spans="1:15" ht="15.6" x14ac:dyDescent="0.3">
      <c r="A7" s="3" t="s">
        <v>13</v>
      </c>
      <c r="B7" s="4">
        <f>[1]Agosto!$E$169</f>
        <v>3108</v>
      </c>
      <c r="C7" s="4">
        <f>[2]Septiembre!$E$169</f>
        <v>3493</v>
      </c>
      <c r="D7" s="4">
        <f>[3]Octubre!$E$169</f>
        <v>4630</v>
      </c>
      <c r="E7" s="4">
        <f>[4]Noviembre!$E$169</f>
        <v>4074</v>
      </c>
      <c r="F7" s="4">
        <f>[5]Diciembre!$E$169</f>
        <v>3834</v>
      </c>
      <c r="G7" s="4">
        <f>[6]Enero!$E$170</f>
        <v>2583</v>
      </c>
      <c r="H7" s="4">
        <f>[7]FEBRERO!$E$170</f>
        <v>3818</v>
      </c>
      <c r="I7" s="4">
        <f>[8]Marzo!$E$169</f>
        <v>3638</v>
      </c>
      <c r="J7" s="4">
        <f>[9]Abril!$E$170</f>
        <v>3788</v>
      </c>
      <c r="K7" s="4">
        <f>[10]Mayo!$E$170</f>
        <v>3509</v>
      </c>
      <c r="L7" s="3">
        <v>3686</v>
      </c>
      <c r="M7" s="3">
        <v>3686</v>
      </c>
      <c r="N7" s="4">
        <v>4284</v>
      </c>
      <c r="O7" s="5">
        <f>+N7/N8</f>
        <v>0.11203807830112195</v>
      </c>
    </row>
    <row r="8" spans="1:15" ht="15.6" x14ac:dyDescent="0.3">
      <c r="A8" s="3" t="s">
        <v>14</v>
      </c>
      <c r="B8" s="4">
        <f t="shared" ref="B8:K8" si="0">SUM(B6:B7)</f>
        <v>10309</v>
      </c>
      <c r="C8" s="4">
        <f t="shared" si="0"/>
        <v>12588</v>
      </c>
      <c r="D8" s="4">
        <f t="shared" si="0"/>
        <v>14111</v>
      </c>
      <c r="E8" s="4">
        <f t="shared" si="0"/>
        <v>12058</v>
      </c>
      <c r="F8" s="4">
        <f t="shared" si="0"/>
        <v>9692</v>
      </c>
      <c r="G8" s="4">
        <f t="shared" si="0"/>
        <v>9434</v>
      </c>
      <c r="H8" s="4">
        <f t="shared" si="0"/>
        <v>12324</v>
      </c>
      <c r="I8" s="4">
        <f t="shared" si="0"/>
        <v>12189</v>
      </c>
      <c r="J8" s="4">
        <f t="shared" si="0"/>
        <v>11668</v>
      </c>
      <c r="K8" s="4">
        <f t="shared" si="0"/>
        <v>11359</v>
      </c>
      <c r="L8" s="3">
        <v>13167</v>
      </c>
      <c r="M8" s="3">
        <v>13167</v>
      </c>
      <c r="N8" s="6">
        <f>SUM(N6:N7)</f>
        <v>38237</v>
      </c>
      <c r="O8" s="5">
        <f>SUM(O6:O7)</f>
        <v>1</v>
      </c>
    </row>
    <row r="9" spans="1:15" ht="15.6" x14ac:dyDescent="0.3">
      <c r="A9" s="23" t="s">
        <v>15</v>
      </c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</row>
    <row r="10" spans="1:15" ht="15.6" x14ac:dyDescent="0.3">
      <c r="A10" s="3" t="s">
        <v>16</v>
      </c>
      <c r="B10" s="4">
        <f>[1]Agosto!$E$102</f>
        <v>579</v>
      </c>
      <c r="C10" s="4">
        <f>[2]Septiembre!$E$102</f>
        <v>559</v>
      </c>
      <c r="D10" s="4">
        <f>[3]Octubre!$E$102</f>
        <v>478</v>
      </c>
      <c r="E10" s="4">
        <f>[4]Noviembre!$E$102</f>
        <v>463</v>
      </c>
      <c r="F10" s="4">
        <f>[5]Diciembre!$E$102</f>
        <v>400</v>
      </c>
      <c r="G10" s="4">
        <f>[6]Enero!$E$103</f>
        <v>398</v>
      </c>
      <c r="H10" s="4">
        <f>[7]FEBRERO!$E$103</f>
        <v>332</v>
      </c>
      <c r="I10" s="4">
        <f>[8]Marzo!$E$102</f>
        <v>328</v>
      </c>
      <c r="J10" s="4">
        <f>[9]Abril!$E$103</f>
        <v>359</v>
      </c>
      <c r="K10" s="4">
        <f>[10]Mayo!$E$103</f>
        <v>573</v>
      </c>
      <c r="L10" s="3">
        <v>312</v>
      </c>
      <c r="M10" s="3">
        <v>312</v>
      </c>
      <c r="N10" s="6">
        <v>1378</v>
      </c>
      <c r="O10" s="5">
        <f ca="1">+N10/$O$12</f>
        <v>0.51245816288583113</v>
      </c>
    </row>
    <row r="11" spans="1:15" ht="15.6" x14ac:dyDescent="0.3">
      <c r="A11" s="3" t="s">
        <v>17</v>
      </c>
      <c r="B11" s="4">
        <f>[1]Agosto!$E$146</f>
        <v>487</v>
      </c>
      <c r="C11" s="4">
        <f>[2]Septiembre!$E$146</f>
        <v>897</v>
      </c>
      <c r="D11" s="4">
        <f>[3]Octubre!$E$146</f>
        <v>519</v>
      </c>
      <c r="E11" s="4">
        <f>[4]Noviembre!$E$146</f>
        <v>601</v>
      </c>
      <c r="F11" s="4">
        <f>[5]Diciembre!$E$146</f>
        <v>300</v>
      </c>
      <c r="G11" s="4">
        <f>[6]Enero!$E$147</f>
        <v>246</v>
      </c>
      <c r="H11" s="4">
        <f>[7]FEBRERO!$E$147</f>
        <v>297</v>
      </c>
      <c r="I11" s="4">
        <f>[8]Marzo!$E$146</f>
        <v>477</v>
      </c>
      <c r="J11" s="4">
        <f>[9]Abril!$E$147</f>
        <v>483</v>
      </c>
      <c r="K11" s="4">
        <f>[10]Mayo!$E$147</f>
        <v>325</v>
      </c>
      <c r="L11" s="3">
        <v>298</v>
      </c>
      <c r="M11" s="3">
        <v>298</v>
      </c>
      <c r="N11" s="6">
        <v>1311</v>
      </c>
      <c r="O11" s="5">
        <f ca="1">+N11/$O$12</f>
        <v>0.48754183711416882</v>
      </c>
    </row>
    <row r="12" spans="1:15" ht="15.6" x14ac:dyDescent="0.3">
      <c r="A12" s="3" t="s">
        <v>18</v>
      </c>
      <c r="B12" s="4" t="e">
        <f>SUM(#REF!)</f>
        <v>#REF!</v>
      </c>
      <c r="C12" s="4" t="e">
        <f>SUM(#REF!)</f>
        <v>#REF!</v>
      </c>
      <c r="D12" s="4" t="e">
        <f>SUM(#REF!)</f>
        <v>#REF!</v>
      </c>
      <c r="E12" s="4" t="e">
        <f>SUM(#REF!)</f>
        <v>#REF!</v>
      </c>
      <c r="F12" s="4" t="e">
        <f>SUM(#REF!)</f>
        <v>#REF!</v>
      </c>
      <c r="G12" s="4" t="e">
        <f>SUM(#REF!)</f>
        <v>#REF!</v>
      </c>
      <c r="H12" s="4" t="e">
        <f>SUM(#REF!)</f>
        <v>#REF!</v>
      </c>
      <c r="I12" s="4" t="e">
        <f>SUM(#REF!)</f>
        <v>#REF!</v>
      </c>
      <c r="J12" s="4" t="e">
        <f>SUM(#REF!)</f>
        <v>#REF!</v>
      </c>
      <c r="K12" s="4" t="e">
        <f>SUM(#REF!)</f>
        <v>#REF!</v>
      </c>
      <c r="L12" s="3">
        <v>13167</v>
      </c>
      <c r="M12" s="3">
        <v>13167</v>
      </c>
      <c r="N12" s="6">
        <f>SUM(N10:N11)</f>
        <v>2689</v>
      </c>
      <c r="O12" s="5">
        <f ca="1">SUM(O10:O11)</f>
        <v>1</v>
      </c>
    </row>
    <row r="13" spans="1:15" ht="15.6" x14ac:dyDescent="0.3">
      <c r="A13" s="23" t="s">
        <v>19</v>
      </c>
      <c r="B13" s="23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</row>
    <row r="14" spans="1:15" ht="15.6" x14ac:dyDescent="0.3">
      <c r="A14" s="3" t="s">
        <v>20</v>
      </c>
      <c r="B14" s="4">
        <f>[1]Agosto!$E$317</f>
        <v>118</v>
      </c>
      <c r="C14" s="4">
        <f>[2]Septiembre!$E$317</f>
        <v>182</v>
      </c>
      <c r="D14" s="4">
        <f>[3]Octubre!$E$317</f>
        <v>147</v>
      </c>
      <c r="E14" s="4">
        <f>[4]Noviembre!$E$316</f>
        <v>189</v>
      </c>
      <c r="F14" s="4">
        <f>[5]Diciembre!$E$317</f>
        <v>139</v>
      </c>
      <c r="G14" s="4">
        <f>[6]Enero!$E$317</f>
        <v>163</v>
      </c>
      <c r="H14" s="4">
        <f>[7]FEBRERO!$E$317</f>
        <v>259</v>
      </c>
      <c r="I14" s="4">
        <f>[8]Marzo!$E$317</f>
        <v>205</v>
      </c>
      <c r="J14" s="4">
        <f>[9]Abril!$E$318</f>
        <v>214</v>
      </c>
      <c r="K14" s="4">
        <f>[10]Mayo!$E$318</f>
        <v>221</v>
      </c>
      <c r="L14" s="3">
        <v>412</v>
      </c>
      <c r="M14" s="3">
        <v>412</v>
      </c>
      <c r="N14" s="6">
        <v>464</v>
      </c>
      <c r="O14" s="5">
        <f ca="1">+N14/$O$16</f>
        <v>0.76694214876033062</v>
      </c>
    </row>
    <row r="15" spans="1:15" ht="15.6" x14ac:dyDescent="0.3">
      <c r="A15" s="3" t="s">
        <v>21</v>
      </c>
      <c r="B15" s="4">
        <v>15</v>
      </c>
      <c r="C15" s="4">
        <v>15</v>
      </c>
      <c r="D15" s="4">
        <v>15</v>
      </c>
      <c r="E15" s="4"/>
      <c r="F15" s="4"/>
      <c r="G15" s="4"/>
      <c r="H15" s="4">
        <v>250</v>
      </c>
      <c r="I15" s="4">
        <v>15</v>
      </c>
      <c r="J15" s="4">
        <v>500</v>
      </c>
      <c r="K15" s="4">
        <v>300</v>
      </c>
      <c r="L15" s="3">
        <v>250</v>
      </c>
      <c r="M15" s="3">
        <v>250</v>
      </c>
      <c r="N15" s="6">
        <v>141</v>
      </c>
      <c r="O15" s="5">
        <f ca="1">+N15/$O$16</f>
        <v>0.23305785123966943</v>
      </c>
    </row>
    <row r="16" spans="1:15" ht="15.6" x14ac:dyDescent="0.3">
      <c r="A16" s="3" t="s">
        <v>22</v>
      </c>
      <c r="B16" s="4">
        <f t="shared" ref="B16:K16" si="1">SUM(B14:B15)</f>
        <v>133</v>
      </c>
      <c r="C16" s="4">
        <f t="shared" si="1"/>
        <v>197</v>
      </c>
      <c r="D16" s="4">
        <f t="shared" si="1"/>
        <v>162</v>
      </c>
      <c r="E16" s="4">
        <f t="shared" si="1"/>
        <v>189</v>
      </c>
      <c r="F16" s="4">
        <f t="shared" si="1"/>
        <v>139</v>
      </c>
      <c r="G16" s="4">
        <f t="shared" si="1"/>
        <v>163</v>
      </c>
      <c r="H16" s="4">
        <f t="shared" si="1"/>
        <v>509</v>
      </c>
      <c r="I16" s="4">
        <f t="shared" si="1"/>
        <v>220</v>
      </c>
      <c r="J16" s="4">
        <f t="shared" si="1"/>
        <v>714</v>
      </c>
      <c r="K16" s="4">
        <f t="shared" si="1"/>
        <v>521</v>
      </c>
      <c r="L16" s="3">
        <v>13167</v>
      </c>
      <c r="M16" s="3">
        <v>13167</v>
      </c>
      <c r="N16" s="6">
        <f>SUM(N14:N15)</f>
        <v>605</v>
      </c>
      <c r="O16" s="5">
        <f ca="1">SUM(O14:O15)</f>
        <v>1</v>
      </c>
    </row>
    <row r="17" spans="1:15" ht="15.6" x14ac:dyDescent="0.3">
      <c r="A17" s="23" t="s">
        <v>23</v>
      </c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</row>
    <row r="18" spans="1:15" ht="15.6" x14ac:dyDescent="0.3">
      <c r="A18" s="3" t="s">
        <v>24</v>
      </c>
      <c r="B18" s="4">
        <f>[1]Agosto!$E$277</f>
        <v>15</v>
      </c>
      <c r="C18" s="4">
        <f>[2]Septiembre!$E$277</f>
        <v>16</v>
      </c>
      <c r="D18" s="4">
        <f>[3]Octubre!$E$277</f>
        <v>20</v>
      </c>
      <c r="E18" s="4">
        <f>[4]Noviembre!$E$277</f>
        <v>11</v>
      </c>
      <c r="F18" s="4">
        <f>[5]Diciembre!$E$277</f>
        <v>14</v>
      </c>
      <c r="G18" s="4">
        <f>[6]Enero!$E$278</f>
        <v>7</v>
      </c>
      <c r="H18" s="4">
        <f>[7]FEBRERO!$E$278</f>
        <v>6</v>
      </c>
      <c r="I18" s="4">
        <f>[8]Marzo!$E$277</f>
        <v>9</v>
      </c>
      <c r="J18" s="4">
        <f>[9]Abril!$E$278</f>
        <v>7</v>
      </c>
      <c r="K18" s="4">
        <f>[10]Mayo!$E$278</f>
        <v>13</v>
      </c>
      <c r="L18" s="3">
        <v>12</v>
      </c>
      <c r="M18" s="3">
        <v>12</v>
      </c>
      <c r="N18" s="6">
        <v>17</v>
      </c>
      <c r="O18" s="5">
        <f ca="1">+N18/$O$21</f>
        <v>0.19318181818181818</v>
      </c>
    </row>
    <row r="19" spans="1:15" ht="15.6" x14ac:dyDescent="0.3">
      <c r="A19" s="3" t="s">
        <v>25</v>
      </c>
      <c r="B19" s="4">
        <f>[1]Agosto!$E$279</f>
        <v>54</v>
      </c>
      <c r="C19" s="4">
        <f>[2]Septiembre!$E$279</f>
        <v>67</v>
      </c>
      <c r="D19" s="4">
        <f>[3]Octubre!$E$279</f>
        <v>52</v>
      </c>
      <c r="E19" s="4">
        <f>[4]Noviembre!$E$279</f>
        <v>54</v>
      </c>
      <c r="F19" s="4">
        <f>[5]Diciembre!$E$279</f>
        <v>49</v>
      </c>
      <c r="G19" s="4">
        <f>[6]Enero!$E$280</f>
        <v>39</v>
      </c>
      <c r="H19" s="4">
        <f>[7]FEBRERO!$E$280</f>
        <v>42</v>
      </c>
      <c r="I19" s="4">
        <f>[8]Marzo!$E$279</f>
        <v>43</v>
      </c>
      <c r="J19" s="4">
        <f>[9]Abril!$E$280</f>
        <v>44</v>
      </c>
      <c r="K19" s="4">
        <f>[10]Mayo!$E$280</f>
        <v>38</v>
      </c>
      <c r="L19" s="3">
        <v>55</v>
      </c>
      <c r="M19" s="3">
        <v>55</v>
      </c>
      <c r="N19" s="6">
        <v>62</v>
      </c>
      <c r="O19" s="5">
        <f ca="1">+N19/$O$21</f>
        <v>0.70454545454545459</v>
      </c>
    </row>
    <row r="20" spans="1:15" ht="15.6" x14ac:dyDescent="0.3">
      <c r="A20" s="3" t="s">
        <v>26</v>
      </c>
      <c r="B20" s="4">
        <f>[1]Agosto!$E$281</f>
        <v>20</v>
      </c>
      <c r="C20" s="4">
        <f>[2]Septiembre!$E$281</f>
        <v>15</v>
      </c>
      <c r="D20" s="4">
        <f>[3]Octubre!$E$281</f>
        <v>18</v>
      </c>
      <c r="E20" s="4">
        <f>[4]Noviembre!$E$281</f>
        <v>8</v>
      </c>
      <c r="F20" s="4">
        <f>[5]Diciembre!$E$281</f>
        <v>8</v>
      </c>
      <c r="G20" s="4">
        <f>[6]Enero!$E$282</f>
        <v>11</v>
      </c>
      <c r="H20" s="4">
        <f>[7]FEBRERO!$E$282</f>
        <v>12</v>
      </c>
      <c r="I20" s="4">
        <f>[8]Marzo!$E$281</f>
        <v>15</v>
      </c>
      <c r="J20" s="4">
        <f>[9]Abril!$E$282</f>
        <v>5</v>
      </c>
      <c r="K20" s="4">
        <f>[10]Mayo!$E$282</f>
        <v>13</v>
      </c>
      <c r="L20" s="3">
        <v>15</v>
      </c>
      <c r="M20" s="3">
        <v>15</v>
      </c>
      <c r="N20" s="6">
        <v>9</v>
      </c>
      <c r="O20" s="5">
        <f ca="1">+N20/$O$21</f>
        <v>0.10227272727272728</v>
      </c>
    </row>
    <row r="21" spans="1:15" ht="15.6" x14ac:dyDescent="0.3">
      <c r="A21" s="3" t="s">
        <v>27</v>
      </c>
      <c r="B21" s="4">
        <f t="shared" ref="B21:K21" si="2">SUM(B20:B20)</f>
        <v>20</v>
      </c>
      <c r="C21" s="4">
        <f t="shared" si="2"/>
        <v>15</v>
      </c>
      <c r="D21" s="4">
        <f t="shared" si="2"/>
        <v>18</v>
      </c>
      <c r="E21" s="4">
        <f t="shared" si="2"/>
        <v>8</v>
      </c>
      <c r="F21" s="4">
        <f t="shared" si="2"/>
        <v>8</v>
      </c>
      <c r="G21" s="4">
        <f t="shared" si="2"/>
        <v>11</v>
      </c>
      <c r="H21" s="4">
        <f t="shared" si="2"/>
        <v>12</v>
      </c>
      <c r="I21" s="4">
        <f t="shared" si="2"/>
        <v>15</v>
      </c>
      <c r="J21" s="4">
        <f t="shared" si="2"/>
        <v>5</v>
      </c>
      <c r="K21" s="4">
        <f t="shared" si="2"/>
        <v>13</v>
      </c>
      <c r="L21" s="3">
        <v>13167</v>
      </c>
      <c r="M21" s="3">
        <v>13167</v>
      </c>
      <c r="N21" s="6">
        <f>SUM(N18:N20)</f>
        <v>88</v>
      </c>
      <c r="O21" s="5">
        <f ca="1">SUM(O18+O19+O20)</f>
        <v>1</v>
      </c>
    </row>
    <row r="22" spans="1:15" ht="15.6" x14ac:dyDescent="0.3">
      <c r="A22" s="23" t="s">
        <v>28</v>
      </c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</row>
    <row r="23" spans="1:15" ht="15.6" x14ac:dyDescent="0.3">
      <c r="A23" s="3" t="s">
        <v>29</v>
      </c>
      <c r="B23" s="4">
        <f>[1]Agosto!$E$602</f>
        <v>23894</v>
      </c>
      <c r="C23" s="4">
        <f>[2]Septiembre!$E$602</f>
        <v>23900</v>
      </c>
      <c r="D23" s="4">
        <f>[3]Octubre!$E$602</f>
        <v>33121</v>
      </c>
      <c r="E23" s="4">
        <f>[4]Noviembre!$E$601</f>
        <v>23930</v>
      </c>
      <c r="F23" s="4">
        <f>[5]Diciembre!$E$602</f>
        <v>22454</v>
      </c>
      <c r="G23" s="4">
        <f>[6]Enero!$E$602</f>
        <v>27589</v>
      </c>
      <c r="H23" s="4">
        <f>[7]FEBRERO!$E$602</f>
        <v>26401</v>
      </c>
      <c r="I23" s="4">
        <f>[8]Marzo!$E$602</f>
        <v>22863</v>
      </c>
      <c r="J23" s="4">
        <v>28082</v>
      </c>
      <c r="K23" s="4">
        <f>[10]Mayo!$E$603</f>
        <v>32723</v>
      </c>
      <c r="L23" s="3">
        <v>29485</v>
      </c>
      <c r="M23" s="3">
        <v>29485</v>
      </c>
      <c r="N23" s="6">
        <v>146867</v>
      </c>
      <c r="O23" s="5">
        <f t="shared" ref="O23:O34" ca="1" si="3">+N23/$O$35</f>
        <v>0.87983825071139732</v>
      </c>
    </row>
    <row r="24" spans="1:15" ht="15.6" x14ac:dyDescent="0.3">
      <c r="A24" s="3" t="s">
        <v>30</v>
      </c>
      <c r="B24" s="4">
        <f>[1]Agosto!$E$194</f>
        <v>1335</v>
      </c>
      <c r="C24" s="4">
        <f>[2]Septiembre!$E$194</f>
        <v>1502</v>
      </c>
      <c r="D24" s="4">
        <f>[3]Octubre!$E$194</f>
        <v>2161</v>
      </c>
      <c r="E24" s="4">
        <f>[4]Noviembre!$E$194</f>
        <v>1798</v>
      </c>
      <c r="F24" s="4">
        <f>[5]Diciembre!$E$194</f>
        <v>1446</v>
      </c>
      <c r="G24" s="4">
        <f>[6]Enero!$E$195</f>
        <v>1667</v>
      </c>
      <c r="H24" s="4">
        <f>[7]FEBRERO!$E$195</f>
        <v>1899</v>
      </c>
      <c r="I24" s="4">
        <f>[8]Marzo!$E$194</f>
        <v>2005</v>
      </c>
      <c r="J24" s="4">
        <f>[9]Abril!$E$195</f>
        <v>2191</v>
      </c>
      <c r="K24" s="4">
        <f>[10]Mayo!$E$195</f>
        <v>1527</v>
      </c>
      <c r="L24" s="3">
        <v>2674</v>
      </c>
      <c r="M24" s="3">
        <v>2674</v>
      </c>
      <c r="N24" s="6">
        <v>7768</v>
      </c>
      <c r="O24" s="5">
        <f t="shared" ca="1" si="3"/>
        <v>4.6535869402426239E-2</v>
      </c>
    </row>
    <row r="25" spans="1:15" ht="15.6" x14ac:dyDescent="0.3">
      <c r="A25" s="3" t="s">
        <v>31</v>
      </c>
      <c r="B25" s="4">
        <f>[1]Agosto!$E$376</f>
        <v>408</v>
      </c>
      <c r="C25" s="4">
        <f>[2]Septiembre!$E$376</f>
        <v>558</v>
      </c>
      <c r="D25" s="4">
        <f>[3]Octubre!$E$376</f>
        <v>805</v>
      </c>
      <c r="E25" s="4">
        <f>[4]Noviembre!$E$375</f>
        <v>577</v>
      </c>
      <c r="F25" s="4">
        <f>[5]Diciembre!$E$376</f>
        <v>511</v>
      </c>
      <c r="G25" s="4">
        <f>[6]Enero!$E$376</f>
        <v>39</v>
      </c>
      <c r="H25" s="4">
        <f>[7]FEBRERO!$E$376</f>
        <v>657</v>
      </c>
      <c r="I25" s="4">
        <f>[8]Marzo!$E$376</f>
        <v>654</v>
      </c>
      <c r="J25" s="4">
        <v>709</v>
      </c>
      <c r="K25" s="4">
        <f>[10]Mayo!$E$377</f>
        <v>489</v>
      </c>
      <c r="L25" s="3">
        <v>642</v>
      </c>
      <c r="M25" s="3">
        <v>642</v>
      </c>
      <c r="N25" s="6">
        <v>4799</v>
      </c>
      <c r="O25" s="5">
        <f t="shared" ca="1" si="3"/>
        <v>2.8749438370525685E-2</v>
      </c>
    </row>
    <row r="26" spans="1:15" ht="15.6" x14ac:dyDescent="0.3">
      <c r="A26" s="3" t="s">
        <v>32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3"/>
      <c r="M26" s="3"/>
      <c r="N26" s="6">
        <v>273</v>
      </c>
      <c r="O26" s="5">
        <f t="shared" ca="1" si="3"/>
        <v>1.6354650292047326E-3</v>
      </c>
    </row>
    <row r="27" spans="1:15" ht="15.6" x14ac:dyDescent="0.3">
      <c r="A27" s="3" t="s">
        <v>33</v>
      </c>
      <c r="B27" s="4">
        <f>[1]Agosto!$E$209</f>
        <v>13</v>
      </c>
      <c r="C27" s="4">
        <f>[2]Septiembre!$E$209</f>
        <v>0</v>
      </c>
      <c r="D27" s="4">
        <f>[3]Octubre!$E$209</f>
        <v>0</v>
      </c>
      <c r="E27" s="4">
        <f>[4]Noviembre!$E$209</f>
        <v>0</v>
      </c>
      <c r="F27" s="4">
        <f>[5]Diciembre!$E$209</f>
        <v>0</v>
      </c>
      <c r="G27" s="4">
        <f>[6]Enero!$E$210</f>
        <v>0</v>
      </c>
      <c r="H27" s="4">
        <v>42</v>
      </c>
      <c r="I27" s="4">
        <f>[8]Marzo!$E$209</f>
        <v>0</v>
      </c>
      <c r="J27" s="4">
        <v>42</v>
      </c>
      <c r="K27" s="4">
        <v>42</v>
      </c>
      <c r="L27" s="3">
        <v>42</v>
      </c>
      <c r="M27" s="3">
        <v>42</v>
      </c>
      <c r="N27" s="6">
        <v>216</v>
      </c>
      <c r="O27" s="5">
        <f t="shared" ca="1" si="3"/>
        <v>1.2939943088213269E-3</v>
      </c>
    </row>
    <row r="28" spans="1:15" ht="15.6" x14ac:dyDescent="0.3">
      <c r="A28" s="3" t="s">
        <v>34</v>
      </c>
      <c r="B28" s="4">
        <f>[1]Agosto!$E$567</f>
        <v>70</v>
      </c>
      <c r="C28" s="4">
        <f>[2]Septiembre!$E$567</f>
        <v>148</v>
      </c>
      <c r="D28" s="4">
        <f>[3]Octubre!$E$567</f>
        <v>141</v>
      </c>
      <c r="E28" s="4">
        <f>[4]Noviembre!$E$566</f>
        <v>264</v>
      </c>
      <c r="F28" s="4">
        <f>[5]Diciembre!$E$567</f>
        <v>69</v>
      </c>
      <c r="G28" s="4">
        <f>[6]Enero!$E$567</f>
        <v>88</v>
      </c>
      <c r="H28" s="4">
        <f>[7]FEBRERO!$E$567</f>
        <v>74</v>
      </c>
      <c r="I28" s="4">
        <f>[8]Marzo!$E$567</f>
        <v>149</v>
      </c>
      <c r="J28" s="4">
        <v>86</v>
      </c>
      <c r="K28" s="4">
        <f>[10]Mayo!$E$568</f>
        <v>122</v>
      </c>
      <c r="L28" s="3">
        <v>53</v>
      </c>
      <c r="M28" s="3">
        <v>53</v>
      </c>
      <c r="N28" s="6">
        <v>144</v>
      </c>
      <c r="O28" s="5">
        <f t="shared" ca="1" si="3"/>
        <v>8.6266287254755129E-4</v>
      </c>
    </row>
    <row r="29" spans="1:15" ht="15.6" x14ac:dyDescent="0.3">
      <c r="A29" s="3" t="s">
        <v>35</v>
      </c>
      <c r="B29" s="4">
        <f>[1]Agosto!$E$418</f>
        <v>376</v>
      </c>
      <c r="C29" s="4">
        <f>[2]Septiembre!$E$418</f>
        <v>278</v>
      </c>
      <c r="D29" s="4">
        <f>[3]Octubre!$E$418</f>
        <v>263</v>
      </c>
      <c r="E29" s="4">
        <f>[4]Noviembre!$E$417</f>
        <v>368</v>
      </c>
      <c r="F29" s="4">
        <f>[5]Diciembre!$E$418</f>
        <v>352</v>
      </c>
      <c r="G29" s="4">
        <f>[6]Enero!$E$418</f>
        <v>414</v>
      </c>
      <c r="H29" s="4">
        <f>[7]FEBRERO!$E$418</f>
        <v>456</v>
      </c>
      <c r="I29" s="4">
        <f>[8]Marzo!$E$418</f>
        <v>496</v>
      </c>
      <c r="J29" s="4">
        <v>412</v>
      </c>
      <c r="K29" s="4">
        <f>[10]Mayo!$E$419</f>
        <v>494</v>
      </c>
      <c r="L29" s="3">
        <v>550</v>
      </c>
      <c r="M29" s="3">
        <v>550</v>
      </c>
      <c r="N29" s="6">
        <v>1147</v>
      </c>
      <c r="O29" s="5">
        <f t="shared" ca="1" si="3"/>
        <v>6.8713494084169536E-3</v>
      </c>
    </row>
    <row r="30" spans="1:15" ht="15.6" x14ac:dyDescent="0.3">
      <c r="A30" s="3" t="s">
        <v>36</v>
      </c>
      <c r="B30" s="4">
        <f>[1]Agosto!$E$471</f>
        <v>139</v>
      </c>
      <c r="C30" s="4">
        <f>[2]Septiembre!$E$471</f>
        <v>158</v>
      </c>
      <c r="D30" s="4">
        <f>[3]Octubre!$E$471</f>
        <v>128</v>
      </c>
      <c r="E30" s="4">
        <f>[4]Noviembre!$E$470</f>
        <v>164</v>
      </c>
      <c r="F30" s="4">
        <f>[5]Diciembre!$E$471</f>
        <v>132</v>
      </c>
      <c r="G30" s="4">
        <f>[6]Enero!$E$471</f>
        <v>134</v>
      </c>
      <c r="H30" s="4">
        <f>[7]FEBRERO!$E$471</f>
        <v>204</v>
      </c>
      <c r="I30" s="4">
        <f>[8]Marzo!$E$471</f>
        <v>206</v>
      </c>
      <c r="J30" s="4">
        <v>192</v>
      </c>
      <c r="K30" s="4">
        <f>[10]Mayo!$E$472</f>
        <v>158</v>
      </c>
      <c r="L30" s="3">
        <v>171</v>
      </c>
      <c r="M30" s="3">
        <v>171</v>
      </c>
      <c r="N30" s="6">
        <v>552</v>
      </c>
      <c r="O30" s="5">
        <f t="shared" ca="1" si="3"/>
        <v>3.3068743447656132E-3</v>
      </c>
    </row>
    <row r="31" spans="1:15" ht="15.6" x14ac:dyDescent="0.3">
      <c r="A31" s="3" t="s">
        <v>37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3"/>
      <c r="M31" s="3"/>
      <c r="N31" s="6">
        <v>965</v>
      </c>
      <c r="O31" s="5">
        <f t="shared" ca="1" si="3"/>
        <v>5.7810393889471323E-3</v>
      </c>
    </row>
    <row r="32" spans="1:15" ht="15.6" x14ac:dyDescent="0.3">
      <c r="A32" s="3" t="s">
        <v>38</v>
      </c>
      <c r="B32" s="4">
        <f>[1]Agosto!$E$392</f>
        <v>2600</v>
      </c>
      <c r="C32" s="4">
        <f>[2]Septiembre!$E$392</f>
        <v>2934</v>
      </c>
      <c r="D32" s="4">
        <f>[3]Octubre!$E$392</f>
        <v>2300</v>
      </c>
      <c r="E32" s="4">
        <f>[4]Noviembre!$E$391</f>
        <v>1635</v>
      </c>
      <c r="F32" s="4">
        <f>[5]Diciembre!$E$392</f>
        <v>2000</v>
      </c>
      <c r="G32" s="4">
        <f>[6]Enero!$E$392</f>
        <v>1500</v>
      </c>
      <c r="H32" s="4">
        <f>[7]FEBRERO!$E$392</f>
        <v>1665</v>
      </c>
      <c r="I32" s="4">
        <f>[8]Marzo!$E$392</f>
        <v>1861</v>
      </c>
      <c r="J32" s="4">
        <v>1672</v>
      </c>
      <c r="K32" s="4">
        <f>[10]Mayo!$E$393</f>
        <v>1980</v>
      </c>
      <c r="L32" s="3">
        <v>2100</v>
      </c>
      <c r="M32" s="3">
        <v>2100</v>
      </c>
      <c r="N32" s="6">
        <v>2921</v>
      </c>
      <c r="O32" s="5">
        <f t="shared" ca="1" si="3"/>
        <v>1.749887674105137E-2</v>
      </c>
    </row>
    <row r="33" spans="1:15" ht="15.6" x14ac:dyDescent="0.3">
      <c r="A33" s="3" t="s">
        <v>39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3"/>
      <c r="M33" s="3"/>
      <c r="N33" s="6">
        <v>119</v>
      </c>
      <c r="O33" s="5">
        <f t="shared" ca="1" si="3"/>
        <v>7.1289501273026808E-4</v>
      </c>
    </row>
    <row r="34" spans="1:15" ht="15.6" x14ac:dyDescent="0.3">
      <c r="A34" s="3" t="s">
        <v>40</v>
      </c>
      <c r="B34" s="4">
        <f>[1]Agosto!$E$728</f>
        <v>1320</v>
      </c>
      <c r="C34" s="4">
        <f>[2]Septiembre!$E$728</f>
        <v>1070</v>
      </c>
      <c r="D34" s="4">
        <f>[3]Octubre!$E$728</f>
        <v>970</v>
      </c>
      <c r="E34" s="4">
        <f>[4]Noviembre!$E$727</f>
        <v>970</v>
      </c>
      <c r="F34" s="4">
        <f>[5]Diciembre!$E$728</f>
        <v>1220</v>
      </c>
      <c r="G34" s="4">
        <f>[6]Enero!$E$728</f>
        <v>1200</v>
      </c>
      <c r="H34" s="4">
        <f>[7]FEBRERO!$E$728</f>
        <v>1570</v>
      </c>
      <c r="I34" s="4">
        <f>[8]Marzo!$E$728</f>
        <v>1300</v>
      </c>
      <c r="J34" s="4">
        <v>100</v>
      </c>
      <c r="K34" s="4">
        <f>[10]Mayo!$E$728</f>
        <v>100</v>
      </c>
      <c r="L34" s="3">
        <v>200</v>
      </c>
      <c r="M34" s="3">
        <v>200</v>
      </c>
      <c r="N34" s="6">
        <v>1154</v>
      </c>
      <c r="O34" s="5">
        <f t="shared" ca="1" si="3"/>
        <v>6.9132844091657928E-3</v>
      </c>
    </row>
    <row r="35" spans="1:15" ht="15.6" x14ac:dyDescent="0.3">
      <c r="A35" s="3" t="s">
        <v>41</v>
      </c>
      <c r="B35" s="4" t="e">
        <f t="shared" ref="B35:K35" si="4">SUM(B8:B34)</f>
        <v>#REF!</v>
      </c>
      <c r="C35" s="4" t="e">
        <f t="shared" si="4"/>
        <v>#REF!</v>
      </c>
      <c r="D35" s="4" t="e">
        <f t="shared" si="4"/>
        <v>#REF!</v>
      </c>
      <c r="E35" s="4" t="e">
        <f t="shared" si="4"/>
        <v>#REF!</v>
      </c>
      <c r="F35" s="4" t="e">
        <f t="shared" si="4"/>
        <v>#REF!</v>
      </c>
      <c r="G35" s="4" t="e">
        <f t="shared" si="4"/>
        <v>#REF!</v>
      </c>
      <c r="H35" s="4" t="e">
        <f t="shared" si="4"/>
        <v>#REF!</v>
      </c>
      <c r="I35" s="4" t="e">
        <f t="shared" si="4"/>
        <v>#REF!</v>
      </c>
      <c r="J35" s="4" t="e">
        <f t="shared" si="4"/>
        <v>#REF!</v>
      </c>
      <c r="K35" s="4" t="e">
        <f t="shared" si="4"/>
        <v>#REF!</v>
      </c>
      <c r="L35" s="3">
        <v>71568.652176182222</v>
      </c>
      <c r="M35" s="3">
        <v>71568.652176182222</v>
      </c>
      <c r="N35" s="6">
        <f>SUM(N23:N34)</f>
        <v>166925</v>
      </c>
      <c r="O35" s="5">
        <f ca="1">SUM(O23:O34)</f>
        <v>1</v>
      </c>
    </row>
    <row r="36" spans="1:15" ht="15.6" x14ac:dyDescent="0.3">
      <c r="A36" s="3" t="s">
        <v>42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3"/>
      <c r="M36" s="3"/>
      <c r="N36" s="6">
        <f>SUM(N8+N12+N16+N21+N35)</f>
        <v>208544</v>
      </c>
      <c r="O36" s="5">
        <v>1</v>
      </c>
    </row>
    <row r="37" spans="1:15" x14ac:dyDescent="0.3">
      <c r="A37" s="7" t="s">
        <v>43</v>
      </c>
      <c r="L37" s="7"/>
      <c r="M37" s="7"/>
      <c r="N37" s="8"/>
      <c r="O37" s="9"/>
    </row>
    <row r="38" spans="1:15" ht="15.6" x14ac:dyDescent="0.3">
      <c r="A38" s="3" t="s">
        <v>44</v>
      </c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5">
        <f>SUM(N8+N12+N16+N21+N35)</f>
        <v>208544</v>
      </c>
    </row>
    <row r="39" spans="1:15" ht="15.6" x14ac:dyDescent="0.3">
      <c r="A39" s="23" t="s">
        <v>45</v>
      </c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</row>
    <row r="40" spans="1:15" ht="31.2" x14ac:dyDescent="0.3">
      <c r="A40" s="14" t="s">
        <v>3</v>
      </c>
      <c r="B40" s="19" t="s">
        <v>4</v>
      </c>
      <c r="C40" s="19" t="s">
        <v>5</v>
      </c>
      <c r="D40" s="19" t="s">
        <v>6</v>
      </c>
      <c r="E40" s="19" t="s">
        <v>7</v>
      </c>
      <c r="F40" s="19" t="s">
        <v>8</v>
      </c>
      <c r="G40" s="19" t="s">
        <v>8</v>
      </c>
      <c r="H40" s="19" t="s">
        <v>8</v>
      </c>
      <c r="I40" s="19" t="s">
        <v>8</v>
      </c>
      <c r="J40" s="19" t="s">
        <v>8</v>
      </c>
      <c r="K40" s="19" t="s">
        <v>8</v>
      </c>
      <c r="L40" s="14" t="s">
        <v>8</v>
      </c>
      <c r="M40" s="14" t="s">
        <v>8</v>
      </c>
      <c r="N40" s="20" t="s">
        <v>9</v>
      </c>
      <c r="O40" s="21" t="s">
        <v>10</v>
      </c>
    </row>
    <row r="41" spans="1:15" ht="15.6" x14ac:dyDescent="0.3">
      <c r="A41" s="3" t="s">
        <v>14</v>
      </c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6">
        <v>38237</v>
      </c>
      <c r="O41" s="5">
        <f ca="1">+N41/$O$46</f>
        <v>0.18335219426116312</v>
      </c>
    </row>
    <row r="42" spans="1:15" ht="15.6" x14ac:dyDescent="0.3">
      <c r="A42" s="3" t="s">
        <v>46</v>
      </c>
      <c r="B42" s="4">
        <f>[1]Agosto!$E$61</f>
        <v>7201</v>
      </c>
      <c r="C42" s="4">
        <f>[2]Septiembre!$E$61</f>
        <v>9095</v>
      </c>
      <c r="D42" s="4">
        <f>[3]Octubre!$E$61</f>
        <v>9481</v>
      </c>
      <c r="E42" s="4">
        <f>[4]Noviembre!$E$61</f>
        <v>7984</v>
      </c>
      <c r="F42" s="4">
        <f>[5]Diciembre!$E$61</f>
        <v>5858</v>
      </c>
      <c r="G42" s="4">
        <f>[6]Enero!$E$62</f>
        <v>6851</v>
      </c>
      <c r="H42" s="4">
        <f>[7]FEBRERO!$E$62</f>
        <v>8506</v>
      </c>
      <c r="I42" s="4">
        <f>[8]Marzo!$E$61</f>
        <v>8551</v>
      </c>
      <c r="J42" s="4">
        <f>[9]Abril!$E$62</f>
        <v>7880</v>
      </c>
      <c r="K42" s="4">
        <f>[10]Mayo!$E$62</f>
        <v>7850</v>
      </c>
      <c r="L42" s="3">
        <v>9481</v>
      </c>
      <c r="M42" s="3">
        <v>9481</v>
      </c>
      <c r="N42" s="4">
        <v>2689</v>
      </c>
      <c r="O42" s="5">
        <f t="shared" ref="O42:O45" ca="1" si="5">+N42/$O$46</f>
        <v>1.2894161423968084E-2</v>
      </c>
    </row>
    <row r="43" spans="1:15" ht="15.6" x14ac:dyDescent="0.3">
      <c r="A43" s="3" t="s">
        <v>47</v>
      </c>
      <c r="B43" s="4">
        <f>[1]Agosto!$E$169</f>
        <v>3108</v>
      </c>
      <c r="C43" s="4">
        <f>[2]Septiembre!$E$169</f>
        <v>3493</v>
      </c>
      <c r="D43" s="4">
        <f>[3]Octubre!$E$169</f>
        <v>4630</v>
      </c>
      <c r="E43" s="4">
        <f>[4]Noviembre!$E$169</f>
        <v>4074</v>
      </c>
      <c r="F43" s="4">
        <f>[5]Diciembre!$E$169</f>
        <v>3834</v>
      </c>
      <c r="G43" s="4">
        <f>[6]Enero!$E$170</f>
        <v>2583</v>
      </c>
      <c r="H43" s="4">
        <f>[7]FEBRERO!$E$170</f>
        <v>3818</v>
      </c>
      <c r="I43" s="4">
        <f>[8]Marzo!$E$169</f>
        <v>3638</v>
      </c>
      <c r="J43" s="4">
        <f>[9]Abril!$E$170</f>
        <v>3788</v>
      </c>
      <c r="K43" s="4">
        <f>[10]Mayo!$E$170</f>
        <v>3509</v>
      </c>
      <c r="L43" s="3">
        <v>3686</v>
      </c>
      <c r="M43" s="3">
        <v>3686</v>
      </c>
      <c r="N43" s="4">
        <v>605</v>
      </c>
      <c r="O43" s="5">
        <f t="shared" ca="1" si="5"/>
        <v>2.9010664416142399E-3</v>
      </c>
    </row>
    <row r="44" spans="1:15" ht="15.6" x14ac:dyDescent="0.3">
      <c r="A44" s="3" t="s">
        <v>27</v>
      </c>
      <c r="B44" s="4">
        <f t="shared" ref="B44:K44" si="6">SUM(B42:B43)</f>
        <v>10309</v>
      </c>
      <c r="C44" s="4">
        <f t="shared" si="6"/>
        <v>12588</v>
      </c>
      <c r="D44" s="4">
        <f t="shared" si="6"/>
        <v>14111</v>
      </c>
      <c r="E44" s="4">
        <f t="shared" si="6"/>
        <v>12058</v>
      </c>
      <c r="F44" s="4">
        <f t="shared" si="6"/>
        <v>9692</v>
      </c>
      <c r="G44" s="4">
        <f t="shared" si="6"/>
        <v>9434</v>
      </c>
      <c r="H44" s="4">
        <f t="shared" si="6"/>
        <v>12324</v>
      </c>
      <c r="I44" s="4">
        <f t="shared" si="6"/>
        <v>12189</v>
      </c>
      <c r="J44" s="4">
        <f t="shared" si="6"/>
        <v>11668</v>
      </c>
      <c r="K44" s="4">
        <f t="shared" si="6"/>
        <v>11359</v>
      </c>
      <c r="L44" s="3">
        <v>13167</v>
      </c>
      <c r="M44" s="3">
        <v>13167</v>
      </c>
      <c r="N44" s="6">
        <v>88</v>
      </c>
      <c r="O44" s="5">
        <f t="shared" ca="1" si="5"/>
        <v>4.2197330059843484E-4</v>
      </c>
    </row>
    <row r="45" spans="1:15" ht="15.6" x14ac:dyDescent="0.3">
      <c r="A45" s="3" t="s">
        <v>48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3"/>
      <c r="M45" s="3"/>
      <c r="N45" s="6">
        <v>166925</v>
      </c>
      <c r="O45" s="5">
        <f t="shared" ca="1" si="5"/>
        <v>0.80043060457265613</v>
      </c>
    </row>
    <row r="46" spans="1:15" ht="15.6" x14ac:dyDescent="0.3">
      <c r="A46" s="16" t="s">
        <v>44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3"/>
      <c r="M46" s="3"/>
      <c r="N46" s="6">
        <f>SUM(N41:N45)</f>
        <v>208544</v>
      </c>
      <c r="O46" s="17">
        <f ca="1">SUM(O41:O45)</f>
        <v>1</v>
      </c>
    </row>
    <row r="49" spans="1:15" ht="15.6" x14ac:dyDescent="0.3">
      <c r="A49" s="22"/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</row>
    <row r="50" spans="1:15" ht="17.399999999999999" x14ac:dyDescent="0.3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18"/>
      <c r="O50" s="11"/>
    </row>
    <row r="51" spans="1:15" ht="15.6" x14ac:dyDescent="0.3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12"/>
      <c r="O51" s="11"/>
    </row>
    <row r="52" spans="1:15" ht="15.6" x14ac:dyDescent="0.3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12"/>
      <c r="O52" s="11"/>
    </row>
    <row r="53" spans="1:15" ht="15.6" x14ac:dyDescent="0.3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12"/>
      <c r="O53" s="11"/>
    </row>
    <row r="54" spans="1:15" ht="15.6" x14ac:dyDescent="0.3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12"/>
      <c r="O54" s="11"/>
    </row>
  </sheetData>
  <mergeCells count="10">
    <mergeCell ref="A1:O1"/>
    <mergeCell ref="A2:O2"/>
    <mergeCell ref="A3:O3"/>
    <mergeCell ref="A49:O49"/>
    <mergeCell ref="A22:O22"/>
    <mergeCell ref="A39:O39"/>
    <mergeCell ref="A5:O5"/>
    <mergeCell ref="A9:O9"/>
    <mergeCell ref="A13:O13"/>
    <mergeCell ref="A17:O1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Seccion de Transparencia</dc:creator>
  <cp:lastModifiedBy>Seccion de Transparencia</cp:lastModifiedBy>
  <dcterms:created xsi:type="dcterms:W3CDTF">2025-07-16T18:00:38Z</dcterms:created>
  <dcterms:modified xsi:type="dcterms:W3CDTF">2025-07-16T18:04:10Z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2025-07-16T18:02:37Z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65a7594c-e794-4edc-8984-5d84e0daf524</vt:lpwstr>
  </property>
  <property fmtid="{D5CDD505-2E9C-101B-9397-08002B2CF9AE}" pid="7" name="MSIP_Label_defa4170-0d19-0005-0004-bc88714345d2_ActionId">
    <vt:lpwstr>5b5f39f0-8be6-4fc2-a99c-ecdef26ab1e8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