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desire\Desktop\PRESUPUESTO 2025\"/>
    </mc:Choice>
  </mc:AlternateContent>
  <bookViews>
    <workbookView xWindow="0" yWindow="0" windowWidth="28800" windowHeight="13725"/>
  </bookViews>
  <sheets>
    <sheet name="EJECUCION MENSUAL 2025" sheetId="3" r:id="rId1"/>
  </sheets>
  <definedNames>
    <definedName name="_xlnm.Print_Titles" localSheetId="0">'EJECUCION MENSUAL 2025'!$1:$15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5" i="3" l="1"/>
  <c r="Q35" i="3"/>
  <c r="I35" i="3"/>
  <c r="H35" i="3"/>
  <c r="G35" i="3"/>
  <c r="I25" i="3"/>
  <c r="H25" i="3"/>
  <c r="G25" i="3"/>
  <c r="F25" i="3"/>
  <c r="Q61" i="3"/>
  <c r="Q42" i="3"/>
  <c r="I61" i="3"/>
  <c r="Q66" i="3" l="1"/>
  <c r="Q44" i="3"/>
  <c r="Q72" i="3" l="1"/>
  <c r="Q63" i="3"/>
  <c r="Q64" i="3"/>
  <c r="Q65" i="3"/>
  <c r="Q67" i="3"/>
  <c r="Q68" i="3"/>
  <c r="Q69" i="3"/>
  <c r="Q70" i="3"/>
  <c r="Q62" i="3"/>
  <c r="Q37" i="3"/>
  <c r="Q38" i="3"/>
  <c r="Q39" i="3"/>
  <c r="Q40" i="3"/>
  <c r="Q41" i="3"/>
  <c r="Q43" i="3"/>
  <c r="Q36" i="3"/>
  <c r="Q28" i="3"/>
  <c r="Q29" i="3"/>
  <c r="Q30" i="3"/>
  <c r="Q31" i="3"/>
  <c r="Q32" i="3"/>
  <c r="Q33" i="3"/>
  <c r="Q34" i="3"/>
  <c r="Q27" i="3"/>
  <c r="Q26" i="3"/>
  <c r="Q71" i="3"/>
  <c r="F83" i="3"/>
  <c r="J83" i="3"/>
  <c r="K83" i="3"/>
  <c r="L83" i="3"/>
  <c r="M83" i="3"/>
  <c r="N83" i="3"/>
  <c r="O83" i="3"/>
  <c r="P83" i="3"/>
  <c r="E83" i="3"/>
  <c r="E16" i="3" l="1"/>
  <c r="E17" i="3"/>
  <c r="F17" i="3"/>
  <c r="E25" i="3"/>
  <c r="C16" i="3" l="1"/>
  <c r="C61" i="3"/>
  <c r="C35" i="3"/>
  <c r="C25" i="3"/>
  <c r="H83" i="3" l="1"/>
  <c r="I83" i="3"/>
  <c r="I17" i="3"/>
  <c r="I16" i="3" s="1"/>
  <c r="D61" i="3"/>
  <c r="D35" i="3"/>
  <c r="D25" i="3"/>
  <c r="D17" i="3"/>
  <c r="H61" i="3" l="1"/>
  <c r="H71" i="3"/>
  <c r="H17" i="3" s="1"/>
  <c r="H16" i="3" s="1"/>
  <c r="H98" i="3" l="1"/>
  <c r="D71" i="3" l="1"/>
  <c r="D16" i="3" l="1"/>
  <c r="C17" i="3" l="1"/>
  <c r="G61" i="3" l="1"/>
  <c r="G71" i="3"/>
  <c r="G83" i="3" l="1"/>
  <c r="Q83" i="3" s="1"/>
  <c r="G17" i="3"/>
  <c r="G16" i="3" s="1"/>
  <c r="F35" i="3"/>
  <c r="C83" i="3" l="1"/>
  <c r="C98" i="3" s="1"/>
  <c r="E98" i="3"/>
  <c r="D98" i="3"/>
  <c r="F61" i="3"/>
  <c r="F16" i="3" l="1"/>
  <c r="Q19" i="3"/>
  <c r="M17" i="3" l="1"/>
  <c r="M98" i="3"/>
  <c r="K98" i="3" l="1"/>
  <c r="P71" i="3" l="1"/>
  <c r="P98" i="3" l="1"/>
  <c r="O17" i="3" l="1"/>
  <c r="N61" i="3" l="1"/>
  <c r="N17" i="3" l="1"/>
  <c r="Q24" i="3"/>
  <c r="L98" i="3" l="1"/>
  <c r="J61" i="3" l="1"/>
  <c r="J35" i="3"/>
  <c r="J17" i="3" l="1"/>
  <c r="J98" i="3"/>
  <c r="I98" i="3" l="1"/>
  <c r="Q20" i="3" l="1"/>
  <c r="G98" i="3" l="1"/>
  <c r="F79" i="3"/>
  <c r="F76" i="3"/>
  <c r="F71" i="3"/>
  <c r="Q23" i="3"/>
  <c r="Q22" i="3"/>
  <c r="Q95" i="3"/>
  <c r="Q94" i="3"/>
  <c r="Q91" i="3"/>
  <c r="Q90" i="3"/>
  <c r="Q89" i="3"/>
  <c r="Q88" i="3"/>
  <c r="Q87" i="3"/>
  <c r="Q86" i="3"/>
  <c r="Q53" i="3"/>
  <c r="Q45" i="3"/>
  <c r="D45" i="3"/>
  <c r="D53" i="3"/>
  <c r="D76" i="3"/>
  <c r="D79" i="3"/>
  <c r="C71" i="3"/>
  <c r="C45" i="3"/>
  <c r="Q18" i="3" l="1"/>
  <c r="F98" i="3" l="1"/>
  <c r="E79" i="3"/>
  <c r="Q78" i="3"/>
  <c r="E45" i="3"/>
  <c r="E53" i="3"/>
  <c r="E61" i="3"/>
  <c r="E71" i="3"/>
  <c r="Q75" i="3"/>
  <c r="E76" i="3"/>
  <c r="Q17" i="3" l="1"/>
  <c r="Q52" i="3"/>
  <c r="Q98" i="3" l="1"/>
</calcChain>
</file>

<file path=xl/sharedStrings.xml><?xml version="1.0" encoding="utf-8"?>
<sst xmlns="http://schemas.openxmlformats.org/spreadsheetml/2006/main" count="127" uniqueCount="126">
  <si>
    <t>En RD$</t>
  </si>
  <si>
    <t>Detalle</t>
  </si>
  <si>
    <t>2 - GASTOS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</si>
  <si>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</si>
  <si>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</si>
  <si>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</si>
  <si>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</si>
  <si>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</si>
  <si>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</si>
  <si>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</si>
  <si>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</si>
  <si>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</si>
  <si>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</si>
  <si>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</si>
  <si>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</si>
  <si>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</si>
  <si>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</si>
  <si>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</si>
  <si>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</si>
  <si>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</si>
  <si>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</si>
  <si>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</si>
  <si>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</si>
  <si>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</si>
  <si>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</si>
  <si>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</si>
  <si>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</si>
  <si>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</si>
  <si>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</si>
  <si>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</si>
  <si>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</si>
  <si>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</si>
  <si>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</si>
  <si>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</si>
  <si>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</si>
  <si>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</si>
  <si>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</si>
  <si>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</si>
  <si>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</si>
  <si>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</si>
  <si>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</si>
  <si>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</si>
  <si>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</si>
  <si>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</si>
  <si>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</si>
  <si>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</si>
  <si>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</si>
  <si>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</si>
  <si>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</si>
  <si>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</si>
  <si>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</si>
  <si>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</si>
  <si>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</si>
  <si>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</si>
  <si>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</si>
  <si>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</si>
  <si>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</si>
  <si>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</si>
  <si>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</si>
  <si>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</si>
  <si>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</si>
  <si>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</si>
  <si>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</si>
  <si>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</si>
  <si>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</si>
  <si>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</si>
  <si>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</si>
  <si>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</si>
  <si>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</si>
  <si>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</si>
  <si>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</si>
  <si>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</si>
  <si>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</si>
  <si>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</si>
  <si>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</si>
  <si>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</si>
  <si>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</si>
  <si>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</si>
  <si>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Ejecución de Gastos y Aplicaciones Financieras </t>
  </si>
  <si>
    <t xml:space="preserve">Total </t>
  </si>
  <si>
    <t xml:space="preserve">Enero </t>
  </si>
  <si>
    <t>Total</t>
  </si>
  <si>
    <t>2.1-REMUNERACIONES Y CONTRIBUCIONES</t>
  </si>
  <si>
    <t>Presupesto Aprobado</t>
  </si>
  <si>
    <t>Prespuesto Modificado</t>
  </si>
  <si>
    <t>Febrero</t>
  </si>
  <si>
    <t>Marzo</t>
  </si>
  <si>
    <t>MINISTERIO DE DEFENSA</t>
  </si>
  <si>
    <t>HOSPITAL CENTRAL DE LAS FUERZAS ARMAS</t>
  </si>
  <si>
    <t>Sub-Director de Auditoria</t>
  </si>
  <si>
    <t>Revisado por:</t>
  </si>
  <si>
    <t>Abril</t>
  </si>
  <si>
    <t>Mayo</t>
  </si>
  <si>
    <t>Junio</t>
  </si>
  <si>
    <t>Julio</t>
  </si>
  <si>
    <t>Agosto</t>
  </si>
  <si>
    <t>Director Financiero</t>
  </si>
  <si>
    <t>Septiembre</t>
  </si>
  <si>
    <t>Octubre</t>
  </si>
  <si>
    <t>Noviembre</t>
  </si>
  <si>
    <t>Diciembre</t>
  </si>
  <si>
    <t>Gasto Devengado</t>
  </si>
  <si>
    <t xml:space="preserve">                                                                                                                          RECURSOS CAPTACION DIRECTA</t>
  </si>
  <si>
    <t>2.1.2.2 - COMPENSACION</t>
  </si>
  <si>
    <t xml:space="preserve"> Tte Coronel Contador, E.R.D</t>
  </si>
  <si>
    <t>Autorizado por:</t>
  </si>
  <si>
    <t>Año 2025</t>
  </si>
  <si>
    <t>un presupuesto complementario.</t>
  </si>
  <si>
    <t xml:space="preserve">conformidad de obras, bienes y los oportunamente contratados o, en los casos de gastos sin contraprestacion, </t>
  </si>
  <si>
    <t>por haberse cumplido los requisitos adminitrativos dispuestos por el reglamento de la presente Ley.</t>
  </si>
  <si>
    <r>
      <t xml:space="preserve">Presupuesto Aprobado: </t>
    </r>
    <r>
      <rPr>
        <sz val="14"/>
        <color rgb="FF202124"/>
        <rFont val="Arial"/>
        <family val="2"/>
      </rPr>
      <t>Se refiere al presupuesto aprobado en la Ley de presupuesto.</t>
    </r>
  </si>
  <si>
    <r>
      <t xml:space="preserve">Presupuesto Modificado: </t>
    </r>
    <r>
      <rPr>
        <sz val="14"/>
        <color rgb="FF202124"/>
        <rFont val="Arial"/>
        <family val="2"/>
      </rPr>
      <t xml:space="preserve">Se refiere al presupuesto aprobado en caso de que el Congreso Nacional apruebe </t>
    </r>
  </si>
  <si>
    <r>
      <rPr>
        <b/>
        <sz val="14"/>
        <color rgb="FF202124"/>
        <rFont val="Arial"/>
        <family val="2"/>
      </rPr>
      <t>Total Devengado</t>
    </r>
    <r>
      <rPr>
        <sz val="14"/>
        <color rgb="FF202124"/>
        <rFont val="Arial"/>
        <family val="2"/>
      </rPr>
      <t xml:space="preserve">: Son los recursos financieros que surgen con la obligacion de pago por la recepcion de </t>
    </r>
  </si>
  <si>
    <t xml:space="preserve">y se atienden las obligaciones de gastos de conformidad con los créditos presupuestarios (apropiaciones) </t>
  </si>
  <si>
    <t>autorizadas en la Ley de presupuesto General del Estado, aprobada anualmente por el Congreso Nacional.</t>
  </si>
  <si>
    <r>
      <t xml:space="preserve"> Ejecución presupuestaria</t>
    </r>
    <r>
      <rPr>
        <sz val="14"/>
        <color rgb="FF202124"/>
        <rFont val="Arial"/>
        <family val="2"/>
      </rPr>
      <t xml:space="preserve">: Etapa del proceso presupuestario en la que se perciben los ingresos </t>
    </r>
  </si>
  <si>
    <t xml:space="preserve">                      preparado por:</t>
  </si>
  <si>
    <t>Lic. RAMON O. MENDEZ MEDRANO</t>
  </si>
  <si>
    <t>Fuente: 20-2132-112</t>
  </si>
  <si>
    <t>Encargada de Presupuesto</t>
  </si>
  <si>
    <t>Licda LEOMARY MELINA FRANCO MARTINEZ</t>
  </si>
  <si>
    <t>Capitán de Corbeta Contadora, ARD</t>
  </si>
  <si>
    <t xml:space="preserve">  Coronel Contador, E.R.D</t>
  </si>
  <si>
    <t>Lic. JOSE MANUEL JOSE PEREZ</t>
  </si>
  <si>
    <t>Fecha de registro:  Del 01 de MAYO del 2025.</t>
  </si>
  <si>
    <t>Fecha de imputación: Hasta el 31 DE MAYO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</si>
</sst>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rgb="FF202124"/>
      <name val="Arial"/>
      <family val="2"/>
    </font>
    <font>
      <sz val="14"/>
      <color rgb="FF202124"/>
      <name val="Arial"/>
      <family val="2"/>
    </font>
    <font>
      <sz val="14"/>
      <color theme="1"/>
      <name val="Arial"/>
      <family val="2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4" tint="0.3999755851924192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theme="4" tint="0.39997558519241921"/>
      </top>
      <bottom/>
      <diagonal/>
    </border>
    <border>
      <left/>
      <right style="thin">
        <color indexed="64"/>
      </right>
      <top style="thin">
        <color theme="4" tint="0.39997558519241921"/>
      </top>
      <bottom/>
      <diagonal/>
    </border>
    <border>
      <left style="thin">
        <color indexed="64"/>
      </left>
      <right/>
      <top/>
      <bottom style="thin">
        <color theme="4" tint="0.39997558519241921"/>
      </bottom>
      <diagonal/>
    </border>
    <border>
      <left/>
      <right style="thin">
        <color indexed="64"/>
      </right>
      <top/>
      <bottom style="thin">
        <color theme="4" tint="0.3999755851924192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43" fontId="0" fillId="0" borderId="0" xfId="1" applyFont="1"/>
    <xf numFmtId="9" fontId="0" fillId="0" borderId="0" xfId="2" applyFont="1"/>
    <xf numFmtId="43" fontId="0" fillId="0" borderId="0" xfId="0" applyNumberFormat="1"/>
    <xf numFmtId="0" fontId="1" fillId="0" borderId="0" xfId="0" applyFont="1"/>
    <xf numFmtId="4" fontId="0" fillId="0" borderId="0" xfId="0" applyNumberFormat="1"/>
    <xf numFmtId="0" fontId="0" fillId="0" borderId="0" xfId="0" applyAlignment="1"/>
    <xf numFmtId="0" fontId="0" fillId="0" borderId="0" xfId="0" applyAlignment="1">
      <alignment wrapText="1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43" fontId="2" fillId="0" borderId="11" xfId="1" applyFont="1" applyBorder="1" applyAlignment="1">
      <alignment horizontal="left" vertical="center" wrapText="1"/>
    </xf>
    <xf numFmtId="43" fontId="2" fillId="0" borderId="3" xfId="1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43" fontId="4" fillId="0" borderId="13" xfId="1" applyFont="1" applyBorder="1"/>
    <xf numFmtId="4" fontId="2" fillId="2" borderId="5" xfId="0" applyNumberFormat="1" applyFont="1" applyFill="1" applyBorder="1" applyAlignment="1">
      <alignment vertical="center" wrapText="1"/>
    </xf>
    <xf numFmtId="0" fontId="2" fillId="0" borderId="14" xfId="0" applyFont="1" applyBorder="1" applyAlignment="1">
      <alignment horizontal="left" vertical="center" wrapText="1"/>
    </xf>
    <xf numFmtId="43" fontId="4" fillId="0" borderId="15" xfId="1" applyFont="1" applyBorder="1"/>
    <xf numFmtId="4" fontId="2" fillId="0" borderId="4" xfId="1" applyNumberFormat="1" applyFont="1" applyBorder="1" applyAlignment="1">
      <alignment vertical="center" wrapText="1"/>
    </xf>
    <xf numFmtId="4" fontId="2" fillId="0" borderId="7" xfId="1" applyNumberFormat="1" applyFont="1" applyBorder="1" applyAlignment="1">
      <alignment vertical="center" wrapText="1"/>
    </xf>
    <xf numFmtId="0" fontId="4" fillId="0" borderId="14" xfId="0" applyFont="1" applyBorder="1" applyAlignment="1">
      <alignment horizontal="left" vertical="center" wrapText="1" indent="2"/>
    </xf>
    <xf numFmtId="164" fontId="4" fillId="0" borderId="1" xfId="0" applyNumberFormat="1" applyFont="1" applyBorder="1" applyAlignment="1">
      <alignment vertical="center" wrapText="1"/>
    </xf>
    <xf numFmtId="43" fontId="4" fillId="0" borderId="0" xfId="1" applyFont="1" applyBorder="1"/>
    <xf numFmtId="4" fontId="4" fillId="0" borderId="4" xfId="1" applyNumberFormat="1" applyFont="1" applyBorder="1" applyAlignment="1">
      <alignment vertical="center" wrapText="1"/>
    </xf>
    <xf numFmtId="4" fontId="4" fillId="0" borderId="4" xfId="1" applyNumberFormat="1" applyFont="1" applyBorder="1"/>
    <xf numFmtId="0" fontId="4" fillId="0" borderId="15" xfId="0" applyFont="1" applyBorder="1"/>
    <xf numFmtId="4" fontId="4" fillId="0" borderId="4" xfId="0" applyNumberFormat="1" applyFont="1" applyBorder="1" applyAlignment="1">
      <alignment vertical="center" wrapText="1"/>
    </xf>
    <xf numFmtId="0" fontId="4" fillId="0" borderId="14" xfId="0" applyFont="1" applyBorder="1" applyAlignment="1">
      <alignment horizontal="left" vertical="center" indent="2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wrapText="1"/>
    </xf>
    <xf numFmtId="43" fontId="4" fillId="0" borderId="0" xfId="1" applyFont="1" applyBorder="1" applyAlignment="1">
      <alignment wrapText="1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/>
    <xf numFmtId="43" fontId="4" fillId="0" borderId="4" xfId="1" applyFont="1" applyBorder="1" applyAlignment="1"/>
    <xf numFmtId="4" fontId="4" fillId="0" borderId="4" xfId="0" applyNumberFormat="1" applyFont="1" applyBorder="1" applyAlignment="1">
      <alignment vertical="center"/>
    </xf>
    <xf numFmtId="43" fontId="4" fillId="0" borderId="4" xfId="1" applyFont="1" applyBorder="1"/>
    <xf numFmtId="4" fontId="4" fillId="0" borderId="4" xfId="1" applyNumberFormat="1" applyFont="1" applyBorder="1" applyAlignment="1">
      <alignment vertical="center"/>
    </xf>
    <xf numFmtId="0" fontId="4" fillId="0" borderId="10" xfId="0" applyFont="1" applyBorder="1" applyAlignment="1">
      <alignment horizontal="left" vertical="center" wrapText="1" indent="2"/>
    </xf>
    <xf numFmtId="0" fontId="4" fillId="0" borderId="20" xfId="0" applyFont="1" applyBorder="1"/>
    <xf numFmtId="43" fontId="4" fillId="0" borderId="11" xfId="1" applyFont="1" applyBorder="1"/>
    <xf numFmtId="4" fontId="4" fillId="0" borderId="6" xfId="0" applyNumberFormat="1" applyFont="1" applyBorder="1" applyAlignment="1">
      <alignment vertical="center" wrapText="1"/>
    </xf>
    <xf numFmtId="0" fontId="4" fillId="0" borderId="8" xfId="0" applyFont="1" applyBorder="1" applyAlignment="1">
      <alignment horizontal="left" vertical="center" wrapText="1" indent="2"/>
    </xf>
    <xf numFmtId="0" fontId="4" fillId="0" borderId="13" xfId="0" applyFont="1" applyBorder="1"/>
    <xf numFmtId="43" fontId="4" fillId="0" borderId="9" xfId="1" applyFont="1" applyBorder="1"/>
    <xf numFmtId="4" fontId="4" fillId="0" borderId="2" xfId="0" applyNumberFormat="1" applyFont="1" applyBorder="1" applyAlignment="1">
      <alignment vertical="center" wrapText="1"/>
    </xf>
    <xf numFmtId="0" fontId="2" fillId="0" borderId="15" xfId="0" applyFont="1" applyBorder="1"/>
    <xf numFmtId="4" fontId="4" fillId="0" borderId="6" xfId="0" applyNumberFormat="1" applyFont="1" applyBorder="1" applyAlignment="1">
      <alignment vertical="center"/>
    </xf>
    <xf numFmtId="4" fontId="4" fillId="0" borderId="2" xfId="0" applyNumberFormat="1" applyFont="1" applyBorder="1" applyAlignment="1">
      <alignment vertical="center"/>
    </xf>
    <xf numFmtId="0" fontId="4" fillId="0" borderId="10" xfId="0" applyFont="1" applyBorder="1" applyAlignment="1">
      <alignment horizontal="left" vertical="center" indent="2"/>
    </xf>
    <xf numFmtId="0" fontId="2" fillId="2" borderId="16" xfId="0" applyFont="1" applyFill="1" applyBorder="1" applyAlignment="1">
      <alignment horizontal="left" vertical="center" wrapText="1"/>
    </xf>
    <xf numFmtId="164" fontId="2" fillId="2" borderId="17" xfId="0" applyNumberFormat="1" applyFont="1" applyFill="1" applyBorder="1" applyAlignment="1">
      <alignment horizontal="center" vertical="center" wrapText="1"/>
    </xf>
    <xf numFmtId="4" fontId="2" fillId="2" borderId="5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4" fontId="4" fillId="0" borderId="4" xfId="0" applyNumberFormat="1" applyFont="1" applyBorder="1"/>
    <xf numFmtId="0" fontId="2" fillId="0" borderId="18" xfId="0" applyFont="1" applyBorder="1" applyAlignment="1">
      <alignment horizontal="left" vertical="center" wrapText="1"/>
    </xf>
    <xf numFmtId="164" fontId="2" fillId="0" borderId="19" xfId="0" applyNumberFormat="1" applyFont="1" applyBorder="1" applyAlignment="1">
      <alignment vertical="center" wrapText="1"/>
    </xf>
    <xf numFmtId="43" fontId="4" fillId="0" borderId="21" xfId="1" applyFont="1" applyBorder="1" applyAlignment="1">
      <alignment vertical="center" wrapText="1"/>
    </xf>
    <xf numFmtId="0" fontId="2" fillId="0" borderId="14" xfId="0" applyFont="1" applyBorder="1" applyAlignment="1">
      <alignment horizontal="left" vertical="center"/>
    </xf>
    <xf numFmtId="0" fontId="4" fillId="0" borderId="2" xfId="0" applyFont="1" applyBorder="1"/>
    <xf numFmtId="43" fontId="2" fillId="0" borderId="22" xfId="1" applyFont="1" applyBorder="1" applyAlignment="1">
      <alignment vertical="center" wrapText="1"/>
    </xf>
    <xf numFmtId="0" fontId="4" fillId="0" borderId="10" xfId="0" applyFont="1" applyBorder="1"/>
    <xf numFmtId="43" fontId="4" fillId="0" borderId="6" xfId="1" applyFont="1" applyBorder="1"/>
    <xf numFmtId="4" fontId="4" fillId="0" borderId="6" xfId="0" applyNumberFormat="1" applyFont="1" applyBorder="1"/>
    <xf numFmtId="0" fontId="2" fillId="3" borderId="10" xfId="0" applyFont="1" applyFill="1" applyBorder="1" applyAlignment="1">
      <alignment horizontal="left" vertical="center"/>
    </xf>
    <xf numFmtId="164" fontId="2" fillId="3" borderId="20" xfId="0" applyNumberFormat="1" applyFont="1" applyFill="1" applyBorder="1" applyAlignment="1">
      <alignment horizontal="center" vertical="center" wrapText="1"/>
    </xf>
    <xf numFmtId="4" fontId="2" fillId="3" borderId="6" xfId="0" applyNumberFormat="1" applyFont="1" applyFill="1" applyBorder="1" applyAlignment="1">
      <alignment horizontal="center" vertical="center" wrapText="1"/>
    </xf>
    <xf numFmtId="0" fontId="4" fillId="0" borderId="0" xfId="0" applyFont="1"/>
    <xf numFmtId="4" fontId="4" fillId="0" borderId="0" xfId="0" applyNumberFormat="1" applyFont="1"/>
    <xf numFmtId="0" fontId="4" fillId="0" borderId="0" xfId="0" applyFont="1" applyAlignment="1">
      <alignment horizontal="left"/>
    </xf>
    <xf numFmtId="4" fontId="4" fillId="0" borderId="4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2" fillId="3" borderId="6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4" fontId="4" fillId="0" borderId="4" xfId="0" applyNumberFormat="1" applyFont="1" applyBorder="1" applyAlignment="1">
      <alignment wrapText="1"/>
    </xf>
    <xf numFmtId="4" fontId="2" fillId="0" borderId="1" xfId="0" applyNumberFormat="1" applyFont="1" applyFill="1" applyBorder="1" applyAlignment="1">
      <alignment horizontal="right" vertical="center" wrapText="1"/>
    </xf>
    <xf numFmtId="43" fontId="0" fillId="0" borderId="0" xfId="1" applyFont="1" applyAlignment="1">
      <alignment wrapText="1"/>
    </xf>
    <xf numFmtId="0" fontId="4" fillId="0" borderId="0" xfId="0" applyFont="1" applyAlignment="1">
      <alignment horizontal="center" vertical="center"/>
    </xf>
    <xf numFmtId="43" fontId="4" fillId="0" borderId="0" xfId="1" applyFont="1"/>
    <xf numFmtId="43" fontId="4" fillId="0" borderId="0" xfId="0" applyNumberFormat="1" applyFont="1" applyAlignment="1">
      <alignment wrapText="1"/>
    </xf>
    <xf numFmtId="43" fontId="4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7" fillId="0" borderId="0" xfId="0" applyFont="1"/>
    <xf numFmtId="43" fontId="4" fillId="0" borderId="0" xfId="1" applyFont="1" applyAlignment="1"/>
    <xf numFmtId="43" fontId="9" fillId="0" borderId="0" xfId="1" applyFont="1" applyAlignment="1"/>
    <xf numFmtId="43" fontId="9" fillId="0" borderId="0" xfId="1" applyFont="1" applyAlignment="1">
      <alignment wrapText="1"/>
    </xf>
    <xf numFmtId="0" fontId="8" fillId="0" borderId="0" xfId="0" applyFont="1"/>
    <xf numFmtId="43" fontId="10" fillId="0" borderId="0" xfId="1" applyFont="1"/>
    <xf numFmtId="0" fontId="0" fillId="0" borderId="0" xfId="0" applyFont="1"/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23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2009775</xdr:colOff>
      <xdr:row>6</xdr:row>
      <xdr:rowOff>131878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775" cy="1274878"/>
        </a:xfrm>
        <a:prstGeom prst="rect">
          <a:avLst/>
        </a:prstGeom>
      </xdr:spPr>
    </xdr:pic>
    <xdr:clientData/>
  </xdr:twoCellAnchor>
  <xdr:twoCellAnchor editAs="oneCell">
    <xdr:from>
      <xdr:col>6</xdr:col>
      <xdr:colOff>1181101</xdr:colOff>
      <xdr:row>1</xdr:row>
      <xdr:rowOff>115661</xdr:rowOff>
    </xdr:from>
    <xdr:to>
      <xdr:col>8</xdr:col>
      <xdr:colOff>259246</xdr:colOff>
      <xdr:row>7</xdr:row>
      <xdr:rowOff>175789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04815" y="306161"/>
          <a:ext cx="1554645" cy="12031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9:AD135"/>
  <sheetViews>
    <sheetView showGridLines="0" tabSelected="1" topLeftCell="A91" zoomScale="70" zoomScaleNormal="70" workbookViewId="0">
      <selection activeCell="A101" sqref="A101"/>
    </sheetView>
  </sheetViews>
  <sheetFormatPr baseColWidth="10" defaultColWidth="9.140625" defaultRowHeight="15" x14ac:dyDescent="0.25"/>
  <cols>
    <col min="1" max="1" width="40" customWidth="1"/>
    <col min="2" max="2" width="21.5703125" customWidth="1"/>
    <col min="3" max="3" width="22" customWidth="1"/>
    <col min="4" max="4" width="39.5703125" bestFit="1" customWidth="1"/>
    <col min="5" max="7" width="18.140625" customWidth="1"/>
    <col min="8" max="8" width="19" bestFit="1" customWidth="1"/>
    <col min="9" max="9" width="19.28515625" bestFit="1" customWidth="1"/>
    <col min="10" max="10" width="17.85546875" bestFit="1" customWidth="1"/>
    <col min="11" max="12" width="17.85546875" customWidth="1"/>
    <col min="13" max="16" width="19.7109375" customWidth="1"/>
    <col min="17" max="17" width="22.140625" customWidth="1"/>
    <col min="19" max="19" width="96.7109375" bestFit="1" customWidth="1"/>
    <col min="20" max="20" width="10.85546875" bestFit="1" customWidth="1"/>
    <col min="21" max="28" width="6" bestFit="1" customWidth="1"/>
    <col min="29" max="30" width="7" bestFit="1" customWidth="1"/>
  </cols>
  <sheetData>
    <row r="9" spans="1:30" ht="18.75" x14ac:dyDescent="0.3">
      <c r="A9" s="105" t="s">
        <v>87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S9" s="1"/>
    </row>
    <row r="10" spans="1:30" ht="18.75" x14ac:dyDescent="0.25">
      <c r="A10" s="105" t="s">
        <v>88</v>
      </c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S10" s="2"/>
    </row>
    <row r="11" spans="1:30" ht="18.75" x14ac:dyDescent="0.25">
      <c r="A11" s="105" t="s">
        <v>106</v>
      </c>
      <c r="B11" s="105"/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S11" s="2"/>
    </row>
    <row r="12" spans="1:30" ht="18.75" x14ac:dyDescent="0.25">
      <c r="A12" s="105" t="s">
        <v>78</v>
      </c>
      <c r="B12" s="105"/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S12" s="2"/>
    </row>
    <row r="13" spans="1:30" ht="19.5" thickBot="1" x14ac:dyDescent="0.35">
      <c r="A13" s="106" t="s">
        <v>0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S13" s="2"/>
    </row>
    <row r="14" spans="1:30" ht="18.75" customHeight="1" thickBot="1" x14ac:dyDescent="0.35">
      <c r="A14" s="10"/>
      <c r="B14" s="81" t="s">
        <v>102</v>
      </c>
      <c r="C14" s="83"/>
      <c r="D14" s="82"/>
      <c r="E14" s="103" t="s">
        <v>101</v>
      </c>
      <c r="F14" s="103"/>
      <c r="G14" s="103"/>
      <c r="H14" s="104"/>
      <c r="I14" s="107" t="s">
        <v>101</v>
      </c>
      <c r="J14" s="103"/>
      <c r="K14" s="103"/>
      <c r="L14" s="104"/>
      <c r="M14" s="11"/>
      <c r="N14" s="11"/>
      <c r="O14" s="11"/>
      <c r="P14" s="11"/>
      <c r="Q14" s="10"/>
      <c r="S14" s="2"/>
    </row>
    <row r="15" spans="1:30" ht="37.5" x14ac:dyDescent="0.25">
      <c r="A15" s="12" t="s">
        <v>1</v>
      </c>
      <c r="B15" s="79" t="s">
        <v>79</v>
      </c>
      <c r="C15" s="80" t="s">
        <v>83</v>
      </c>
      <c r="D15" s="77" t="s">
        <v>84</v>
      </c>
      <c r="E15" s="77" t="s">
        <v>80</v>
      </c>
      <c r="F15" s="77" t="s">
        <v>85</v>
      </c>
      <c r="G15" s="77" t="s">
        <v>86</v>
      </c>
      <c r="H15" s="77" t="s">
        <v>91</v>
      </c>
      <c r="I15" s="13" t="s">
        <v>92</v>
      </c>
      <c r="J15" s="13" t="s">
        <v>93</v>
      </c>
      <c r="K15" s="13" t="s">
        <v>94</v>
      </c>
      <c r="L15" s="13" t="s">
        <v>95</v>
      </c>
      <c r="M15" s="13" t="s">
        <v>97</v>
      </c>
      <c r="N15" s="13" t="s">
        <v>98</v>
      </c>
      <c r="O15" s="13" t="s">
        <v>99</v>
      </c>
      <c r="P15" s="13" t="s">
        <v>100</v>
      </c>
      <c r="Q15" s="13" t="s">
        <v>81</v>
      </c>
      <c r="AC15" s="5"/>
      <c r="AD15" s="5"/>
    </row>
    <row r="16" spans="1:30" ht="18.75" x14ac:dyDescent="0.25">
      <c r="A16" s="14"/>
      <c r="B16" s="15"/>
      <c r="C16" s="85">
        <f>+C17+C25+C35+C61</f>
        <v>92529619</v>
      </c>
      <c r="D16" s="85">
        <f>+D17+D25+D35+D61+D71</f>
        <v>0</v>
      </c>
      <c r="E16" s="16">
        <f>+E25</f>
        <v>228000</v>
      </c>
      <c r="F16" s="16">
        <f>+F17</f>
        <v>3076681.51</v>
      </c>
      <c r="G16" s="16">
        <f>+G17</f>
        <v>1053161.78</v>
      </c>
      <c r="H16" s="16">
        <f>+H17</f>
        <v>10162716.77</v>
      </c>
      <c r="I16" s="16">
        <f>+I17</f>
        <v>728449.25</v>
      </c>
      <c r="J16" s="16"/>
      <c r="K16" s="16"/>
      <c r="L16" s="16"/>
      <c r="M16" s="16"/>
      <c r="N16" s="16"/>
      <c r="O16" s="16"/>
      <c r="P16" s="16"/>
      <c r="Q16" s="16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1:21" ht="18.75" x14ac:dyDescent="0.3">
      <c r="A17" s="17" t="s">
        <v>2</v>
      </c>
      <c r="B17" s="18"/>
      <c r="C17" s="19">
        <f>+C18+C19+C20+C21+C22+C23+C24</f>
        <v>16712606</v>
      </c>
      <c r="D17" s="19">
        <f>+D21</f>
        <v>-16712606</v>
      </c>
      <c r="E17" s="19">
        <f>+E25</f>
        <v>228000</v>
      </c>
      <c r="F17" s="19">
        <f>+F25+F35+F61</f>
        <v>3076681.51</v>
      </c>
      <c r="G17" s="19">
        <f>+G18+G25+G35+G45+G61+G71</f>
        <v>1053161.78</v>
      </c>
      <c r="H17" s="19">
        <f>+H18+H25+H35+H45+H61+H71</f>
        <v>10162716.77</v>
      </c>
      <c r="I17" s="19">
        <f>+I18+I25+I35+I45+I61+I71</f>
        <v>728449.25</v>
      </c>
      <c r="J17" s="19">
        <f>+J18+J25+J35+J45+J61+J71</f>
        <v>0</v>
      </c>
      <c r="K17" s="19">
        <v>0</v>
      </c>
      <c r="L17" s="19">
        <v>0</v>
      </c>
      <c r="M17" s="19">
        <f>+M18+M25+M35+M45+M61+M71</f>
        <v>0</v>
      </c>
      <c r="N17" s="19">
        <f>+N18+N25+N35+N45+N61+N71</f>
        <v>0</v>
      </c>
      <c r="O17" s="19">
        <f>+O18+O25+O35+O45+O61+O71</f>
        <v>0</v>
      </c>
      <c r="P17" s="19">
        <v>0</v>
      </c>
      <c r="Q17" s="19">
        <f>E17+F17+G17+H17+I17+J17+K17+L17+M17+N17+O17+P17</f>
        <v>15249009.309999999</v>
      </c>
      <c r="U17" s="4"/>
    </row>
    <row r="18" spans="1:21" ht="37.5" x14ac:dyDescent="0.3">
      <c r="A18" s="20" t="s">
        <v>82</v>
      </c>
      <c r="B18" s="21"/>
      <c r="C18" s="78">
        <v>0</v>
      </c>
      <c r="D18" s="22"/>
      <c r="E18" s="23">
        <v>0</v>
      </c>
      <c r="F18" s="23">
        <v>0</v>
      </c>
      <c r="G18" s="23">
        <v>0</v>
      </c>
      <c r="H18" s="23">
        <v>0</v>
      </c>
      <c r="I18" s="23">
        <v>0</v>
      </c>
      <c r="J18" s="23">
        <v>0</v>
      </c>
      <c r="K18" s="23">
        <v>0</v>
      </c>
      <c r="L18" s="23">
        <v>0</v>
      </c>
      <c r="M18" s="23">
        <v>0</v>
      </c>
      <c r="N18" s="23">
        <v>0</v>
      </c>
      <c r="O18" s="23">
        <v>0</v>
      </c>
      <c r="P18" s="23">
        <v>0</v>
      </c>
      <c r="Q18" s="23">
        <f>SUM(Q19:Q24)</f>
        <v>0</v>
      </c>
      <c r="U18" s="4"/>
    </row>
    <row r="19" spans="1:21" ht="18.75" x14ac:dyDescent="0.3">
      <c r="A19" s="24" t="s">
        <v>3</v>
      </c>
      <c r="B19" s="21"/>
      <c r="C19" s="78">
        <v>0</v>
      </c>
      <c r="D19" s="26"/>
      <c r="E19" s="27"/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0</v>
      </c>
      <c r="L19" s="27">
        <v>0</v>
      </c>
      <c r="M19" s="27">
        <v>0</v>
      </c>
      <c r="N19" s="27">
        <v>0</v>
      </c>
      <c r="O19" s="27">
        <v>0</v>
      </c>
      <c r="P19" s="27">
        <v>0</v>
      </c>
      <c r="Q19" s="28">
        <f>SUM(E19:P19)</f>
        <v>0</v>
      </c>
    </row>
    <row r="20" spans="1:21" ht="18.75" x14ac:dyDescent="0.3">
      <c r="A20" s="24" t="s">
        <v>4</v>
      </c>
      <c r="B20" s="29"/>
      <c r="C20" s="78">
        <v>0</v>
      </c>
      <c r="D20" s="26"/>
      <c r="E20" s="30">
        <v>0</v>
      </c>
      <c r="F20" s="30">
        <v>0</v>
      </c>
      <c r="G20" s="30">
        <v>0</v>
      </c>
      <c r="H20" s="30">
        <v>0</v>
      </c>
      <c r="I20" s="30">
        <v>0</v>
      </c>
      <c r="J20" s="30">
        <v>0</v>
      </c>
      <c r="K20" s="30">
        <v>0</v>
      </c>
      <c r="L20" s="30">
        <v>0</v>
      </c>
      <c r="M20" s="30">
        <v>0</v>
      </c>
      <c r="N20" s="30">
        <v>0</v>
      </c>
      <c r="O20" s="30">
        <v>0</v>
      </c>
      <c r="P20" s="30">
        <v>0</v>
      </c>
      <c r="Q20" s="28">
        <f>SUM(E20:G20)</f>
        <v>0</v>
      </c>
    </row>
    <row r="21" spans="1:21" ht="18.75" x14ac:dyDescent="0.3">
      <c r="A21" s="24" t="s">
        <v>103</v>
      </c>
      <c r="B21" s="29"/>
      <c r="C21" s="78">
        <v>16712606</v>
      </c>
      <c r="D21" s="26">
        <v>-16712606</v>
      </c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28"/>
    </row>
    <row r="22" spans="1:21" ht="18.75" customHeight="1" x14ac:dyDescent="0.3">
      <c r="A22" s="31" t="s">
        <v>5</v>
      </c>
      <c r="B22" s="29"/>
      <c r="C22" s="78">
        <v>0</v>
      </c>
      <c r="D22" s="26"/>
      <c r="E22" s="30">
        <v>0</v>
      </c>
      <c r="F22" s="30">
        <v>0</v>
      </c>
      <c r="G22" s="30">
        <v>0</v>
      </c>
      <c r="H22" s="30">
        <v>0</v>
      </c>
      <c r="I22" s="30">
        <v>0</v>
      </c>
      <c r="J22" s="30">
        <v>0</v>
      </c>
      <c r="K22" s="30">
        <v>0</v>
      </c>
      <c r="L22" s="30">
        <v>0</v>
      </c>
      <c r="M22" s="30">
        <v>0</v>
      </c>
      <c r="N22" s="30">
        <v>0</v>
      </c>
      <c r="O22" s="30">
        <v>0</v>
      </c>
      <c r="P22" s="30">
        <v>0</v>
      </c>
      <c r="Q22" s="28">
        <f>SUM(E22:F22)</f>
        <v>0</v>
      </c>
    </row>
    <row r="23" spans="1:21" s="9" customFormat="1" ht="18" customHeight="1" x14ac:dyDescent="0.3">
      <c r="A23" s="32" t="s">
        <v>6</v>
      </c>
      <c r="B23" s="33"/>
      <c r="C23" s="78">
        <v>0</v>
      </c>
      <c r="D23" s="34"/>
      <c r="E23" s="30">
        <v>0</v>
      </c>
      <c r="F23" s="30">
        <v>0</v>
      </c>
      <c r="G23" s="30">
        <v>0</v>
      </c>
      <c r="H23" s="30">
        <v>0</v>
      </c>
      <c r="I23" s="30">
        <v>0</v>
      </c>
      <c r="J23" s="30">
        <v>0</v>
      </c>
      <c r="K23" s="30">
        <v>0</v>
      </c>
      <c r="L23" s="30">
        <v>0</v>
      </c>
      <c r="M23" s="30">
        <v>0</v>
      </c>
      <c r="N23" s="30">
        <v>0</v>
      </c>
      <c r="O23" s="30">
        <v>0</v>
      </c>
      <c r="P23" s="30">
        <v>0</v>
      </c>
      <c r="Q23" s="28">
        <f>SUM(E23:F23)</f>
        <v>0</v>
      </c>
    </row>
    <row r="24" spans="1:21" s="8" customFormat="1" ht="18.75" x14ac:dyDescent="0.3">
      <c r="A24" s="35" t="s">
        <v>7</v>
      </c>
      <c r="B24" s="36"/>
      <c r="C24" s="78">
        <v>0</v>
      </c>
      <c r="D24" s="37"/>
      <c r="E24" s="38">
        <v>0</v>
      </c>
      <c r="F24" s="38">
        <v>0</v>
      </c>
      <c r="G24" s="38">
        <v>0</v>
      </c>
      <c r="H24" s="38">
        <v>0</v>
      </c>
      <c r="I24" s="38">
        <v>0</v>
      </c>
      <c r="J24" s="38">
        <v>0</v>
      </c>
      <c r="K24" s="38">
        <v>0</v>
      </c>
      <c r="L24" s="38">
        <v>0</v>
      </c>
      <c r="M24" s="38">
        <v>0</v>
      </c>
      <c r="N24" s="38">
        <v>0</v>
      </c>
      <c r="O24" s="38">
        <v>0</v>
      </c>
      <c r="P24" s="38">
        <v>0</v>
      </c>
      <c r="Q24" s="28">
        <f>SUM(E24:M24)</f>
        <v>0</v>
      </c>
    </row>
    <row r="25" spans="1:21" ht="37.5" x14ac:dyDescent="0.3">
      <c r="A25" s="20" t="s">
        <v>8</v>
      </c>
      <c r="B25" s="29"/>
      <c r="C25" s="19">
        <f>+C26+C27+C28+C29+C30+C31+C32+C33+C34</f>
        <v>15946834</v>
      </c>
      <c r="D25" s="19">
        <f>+D26+D27+D32+D34+D33+D29+D30</f>
        <v>-5216042</v>
      </c>
      <c r="E25" s="19">
        <f>+E26</f>
        <v>228000</v>
      </c>
      <c r="F25" s="19">
        <f>F32+F34+F26</f>
        <v>1121713.2</v>
      </c>
      <c r="G25" s="19">
        <f>+G27+G32</f>
        <v>276962.76</v>
      </c>
      <c r="H25" s="19">
        <f>+H27+H32+H34+H33</f>
        <v>2252020.56</v>
      </c>
      <c r="I25" s="19">
        <f>+I33</f>
        <v>178180</v>
      </c>
      <c r="J25" s="19">
        <v>0</v>
      </c>
      <c r="K25" s="19">
        <v>0</v>
      </c>
      <c r="L25" s="19">
        <v>0</v>
      </c>
      <c r="M25" s="19">
        <v>0</v>
      </c>
      <c r="N25" s="19">
        <v>0</v>
      </c>
      <c r="O25" s="19">
        <v>0</v>
      </c>
      <c r="P25" s="19">
        <v>0</v>
      </c>
      <c r="Q25" s="19">
        <f>+F25+G25+H25+I25+E25</f>
        <v>4056876.52</v>
      </c>
    </row>
    <row r="26" spans="1:21" ht="18.75" x14ac:dyDescent="0.3">
      <c r="A26" s="24" t="s">
        <v>9</v>
      </c>
      <c r="B26" s="29"/>
      <c r="C26" s="78">
        <v>250000</v>
      </c>
      <c r="D26" s="39">
        <v>228000</v>
      </c>
      <c r="E26" s="30">
        <v>228000</v>
      </c>
      <c r="F26" s="30">
        <v>250000</v>
      </c>
      <c r="G26" s="30">
        <v>0</v>
      </c>
      <c r="H26" s="30">
        <v>0</v>
      </c>
      <c r="I26" s="30">
        <v>0</v>
      </c>
      <c r="J26" s="30">
        <v>0</v>
      </c>
      <c r="K26" s="30">
        <v>0</v>
      </c>
      <c r="L26" s="30">
        <v>0</v>
      </c>
      <c r="M26" s="30">
        <v>0</v>
      </c>
      <c r="N26" s="30">
        <v>0</v>
      </c>
      <c r="O26" s="30">
        <v>0</v>
      </c>
      <c r="P26" s="30">
        <v>0</v>
      </c>
      <c r="Q26" s="28">
        <f>SUM(E26:O26)</f>
        <v>478000</v>
      </c>
    </row>
    <row r="27" spans="1:21" ht="18.75" x14ac:dyDescent="0.3">
      <c r="A27" s="31" t="s">
        <v>10</v>
      </c>
      <c r="B27" s="29"/>
      <c r="C27" s="78">
        <v>4972075</v>
      </c>
      <c r="D27" s="26">
        <v>-4199480</v>
      </c>
      <c r="E27" s="30">
        <v>0</v>
      </c>
      <c r="F27" s="30">
        <v>0</v>
      </c>
      <c r="G27" s="30">
        <v>272891.76</v>
      </c>
      <c r="H27" s="30">
        <v>0</v>
      </c>
      <c r="I27" s="30">
        <v>0</v>
      </c>
      <c r="J27" s="30">
        <v>0</v>
      </c>
      <c r="K27" s="30">
        <v>0</v>
      </c>
      <c r="L27" s="30">
        <v>0</v>
      </c>
      <c r="M27" s="30">
        <v>0</v>
      </c>
      <c r="N27" s="30">
        <v>0</v>
      </c>
      <c r="O27" s="30">
        <v>0</v>
      </c>
      <c r="P27" s="30">
        <v>0</v>
      </c>
      <c r="Q27" s="28">
        <f>SUM(E27:O27)</f>
        <v>272891.76</v>
      </c>
    </row>
    <row r="28" spans="1:21" ht="18.75" x14ac:dyDescent="0.3">
      <c r="A28" s="24" t="s">
        <v>11</v>
      </c>
      <c r="B28" s="29"/>
      <c r="C28" s="78">
        <v>0</v>
      </c>
      <c r="D28" s="26"/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30">
        <v>0</v>
      </c>
      <c r="O28" s="30">
        <v>0</v>
      </c>
      <c r="P28" s="30">
        <v>0</v>
      </c>
      <c r="Q28" s="28">
        <f t="shared" ref="Q28:Q34" si="0">SUM(E28:O28)</f>
        <v>0</v>
      </c>
    </row>
    <row r="29" spans="1:21" ht="18" customHeight="1" x14ac:dyDescent="0.3">
      <c r="A29" s="24" t="s">
        <v>12</v>
      </c>
      <c r="B29" s="29"/>
      <c r="C29" s="78">
        <v>0</v>
      </c>
      <c r="D29" s="26">
        <v>149480</v>
      </c>
      <c r="E29" s="30">
        <v>0</v>
      </c>
      <c r="F29" s="30">
        <v>0</v>
      </c>
      <c r="G29" s="30">
        <v>0</v>
      </c>
      <c r="H29" s="30">
        <v>0</v>
      </c>
      <c r="I29" s="30">
        <v>0</v>
      </c>
      <c r="J29" s="30">
        <v>0</v>
      </c>
      <c r="K29" s="30">
        <v>0</v>
      </c>
      <c r="L29" s="30">
        <v>0</v>
      </c>
      <c r="M29" s="30">
        <v>0</v>
      </c>
      <c r="N29" s="30">
        <v>0</v>
      </c>
      <c r="O29" s="30">
        <v>0</v>
      </c>
      <c r="P29" s="30">
        <v>0</v>
      </c>
      <c r="Q29" s="28">
        <f t="shared" si="0"/>
        <v>0</v>
      </c>
    </row>
    <row r="30" spans="1:21" ht="18.75" x14ac:dyDescent="0.3">
      <c r="A30" s="24" t="s">
        <v>13</v>
      </c>
      <c r="B30" s="29"/>
      <c r="C30" s="78">
        <v>231368</v>
      </c>
      <c r="D30" s="26">
        <v>645000</v>
      </c>
      <c r="E30" s="30">
        <v>0</v>
      </c>
      <c r="F30" s="30">
        <v>0</v>
      </c>
      <c r="G30" s="30">
        <v>0</v>
      </c>
      <c r="H30" s="30">
        <v>0</v>
      </c>
      <c r="I30" s="30">
        <v>0</v>
      </c>
      <c r="J30" s="30">
        <v>0</v>
      </c>
      <c r="K30" s="30">
        <v>0</v>
      </c>
      <c r="L30" s="30">
        <v>0</v>
      </c>
      <c r="M30" s="30">
        <v>0</v>
      </c>
      <c r="N30" s="30">
        <v>0</v>
      </c>
      <c r="O30" s="30">
        <v>0</v>
      </c>
      <c r="P30" s="30">
        <v>0</v>
      </c>
      <c r="Q30" s="28">
        <f t="shared" si="0"/>
        <v>0</v>
      </c>
    </row>
    <row r="31" spans="1:21" ht="18.75" x14ac:dyDescent="0.3">
      <c r="A31" s="24" t="s">
        <v>14</v>
      </c>
      <c r="B31" s="29"/>
      <c r="C31" s="78">
        <v>0</v>
      </c>
      <c r="D31" s="26"/>
      <c r="E31" s="30">
        <v>0</v>
      </c>
      <c r="F31" s="30">
        <v>0</v>
      </c>
      <c r="G31" s="30">
        <v>0</v>
      </c>
      <c r="H31" s="30">
        <v>0</v>
      </c>
      <c r="I31" s="30">
        <v>0</v>
      </c>
      <c r="J31" s="30">
        <v>0</v>
      </c>
      <c r="K31" s="30">
        <v>0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28">
        <f t="shared" si="0"/>
        <v>0</v>
      </c>
    </row>
    <row r="32" spans="1:21" ht="75" x14ac:dyDescent="0.3">
      <c r="A32" s="24" t="s">
        <v>15</v>
      </c>
      <c r="B32" s="29"/>
      <c r="C32" s="30">
        <v>7054475</v>
      </c>
      <c r="D32" s="26">
        <v>-2935362</v>
      </c>
      <c r="E32" s="84">
        <v>0</v>
      </c>
      <c r="F32" s="84">
        <v>634533.19999999995</v>
      </c>
      <c r="G32" s="84">
        <v>4071</v>
      </c>
      <c r="H32" s="84">
        <v>1717480.56</v>
      </c>
      <c r="I32" s="84">
        <v>0</v>
      </c>
      <c r="J32" s="84">
        <v>0</v>
      </c>
      <c r="K32" s="84">
        <v>0</v>
      </c>
      <c r="L32" s="84">
        <v>0</v>
      </c>
      <c r="M32" s="84">
        <v>0</v>
      </c>
      <c r="N32" s="84">
        <v>0</v>
      </c>
      <c r="O32" s="84">
        <v>0</v>
      </c>
      <c r="P32" s="84">
        <v>0</v>
      </c>
      <c r="Q32" s="28">
        <f t="shared" si="0"/>
        <v>2356084.7599999998</v>
      </c>
    </row>
    <row r="33" spans="1:17" ht="56.25" x14ac:dyDescent="0.3">
      <c r="A33" s="24" t="s">
        <v>16</v>
      </c>
      <c r="B33" s="29"/>
      <c r="C33" s="78">
        <v>2014240</v>
      </c>
      <c r="D33" s="26">
        <v>1596320</v>
      </c>
      <c r="E33" s="30">
        <v>0</v>
      </c>
      <c r="F33" s="30">
        <v>0</v>
      </c>
      <c r="G33" s="30">
        <v>0</v>
      </c>
      <c r="H33" s="30">
        <v>534540</v>
      </c>
      <c r="I33" s="30">
        <v>178180</v>
      </c>
      <c r="J33" s="30">
        <v>0</v>
      </c>
      <c r="K33" s="30">
        <v>0</v>
      </c>
      <c r="L33" s="30">
        <v>0</v>
      </c>
      <c r="M33" s="30">
        <v>0</v>
      </c>
      <c r="N33" s="30">
        <v>0</v>
      </c>
      <c r="O33" s="30">
        <v>0</v>
      </c>
      <c r="P33" s="30">
        <v>0</v>
      </c>
      <c r="Q33" s="28">
        <f t="shared" si="0"/>
        <v>712720</v>
      </c>
    </row>
    <row r="34" spans="1:17" ht="18.75" x14ac:dyDescent="0.3">
      <c r="A34" s="31" t="s">
        <v>17</v>
      </c>
      <c r="B34" s="29"/>
      <c r="C34" s="30">
        <v>1424676</v>
      </c>
      <c r="D34" s="39">
        <v>-700000</v>
      </c>
      <c r="E34" s="30">
        <v>0</v>
      </c>
      <c r="F34" s="30">
        <v>237180</v>
      </c>
      <c r="G34" s="30">
        <v>0</v>
      </c>
      <c r="H34" s="30">
        <v>0</v>
      </c>
      <c r="I34" s="30">
        <v>0</v>
      </c>
      <c r="J34" s="30">
        <v>0</v>
      </c>
      <c r="K34" s="30">
        <v>0</v>
      </c>
      <c r="L34" s="30">
        <v>0</v>
      </c>
      <c r="M34" s="30">
        <v>0</v>
      </c>
      <c r="N34" s="30">
        <v>0</v>
      </c>
      <c r="O34" s="30">
        <v>0</v>
      </c>
      <c r="P34" s="30">
        <v>0</v>
      </c>
      <c r="Q34" s="28">
        <f t="shared" si="0"/>
        <v>237180</v>
      </c>
    </row>
    <row r="35" spans="1:17" ht="37.5" x14ac:dyDescent="0.3">
      <c r="A35" s="20" t="s">
        <v>18</v>
      </c>
      <c r="B35" s="29"/>
      <c r="C35" s="19">
        <f>+C36+C37+C38+C39+C40+C41+C42+C44</f>
        <v>25159704</v>
      </c>
      <c r="D35" s="19">
        <f>+D36+D37+D38+D39+D40+D41+D42+D44</f>
        <v>2469827.23</v>
      </c>
      <c r="E35" s="19">
        <v>0</v>
      </c>
      <c r="F35" s="19">
        <f>+F36+F39+F40+F41+F42+F44</f>
        <v>1954968.31</v>
      </c>
      <c r="G35" s="19">
        <f>+G36+G37+G44+G42</f>
        <v>343953.55</v>
      </c>
      <c r="H35" s="19">
        <f>+H36+H37+H38+H39+H41+H42+H44</f>
        <v>7707283.46</v>
      </c>
      <c r="I35" s="19">
        <f>+I36+I41+I42+I44</f>
        <v>371619.24000000005</v>
      </c>
      <c r="J35" s="19">
        <f t="shared" ref="J35" si="1">SUM(J36:J44)</f>
        <v>0</v>
      </c>
      <c r="K35" s="19">
        <v>0</v>
      </c>
      <c r="L35" s="19">
        <v>0</v>
      </c>
      <c r="M35" s="19">
        <v>0</v>
      </c>
      <c r="N35" s="19">
        <v>0</v>
      </c>
      <c r="O35" s="19">
        <v>0</v>
      </c>
      <c r="P35" s="19">
        <v>0</v>
      </c>
      <c r="Q35" s="19">
        <f>+F35+G35+H35+I35+J35+K35+L35+M35+N35+O35+P35+E35</f>
        <v>10377824.560000001</v>
      </c>
    </row>
    <row r="36" spans="1:17" ht="18.75" x14ac:dyDescent="0.3">
      <c r="A36" s="31" t="s">
        <v>19</v>
      </c>
      <c r="B36" s="29"/>
      <c r="C36" s="78">
        <v>600051</v>
      </c>
      <c r="D36" s="39">
        <v>959290.31</v>
      </c>
      <c r="E36" s="30">
        <v>0</v>
      </c>
      <c r="F36" s="30">
        <v>301475</v>
      </c>
      <c r="G36" s="30">
        <v>169000</v>
      </c>
      <c r="H36" s="30">
        <v>179125</v>
      </c>
      <c r="I36" s="30">
        <v>211000</v>
      </c>
      <c r="J36" s="30">
        <v>0</v>
      </c>
      <c r="K36" s="30">
        <v>0</v>
      </c>
      <c r="L36" s="30">
        <v>0</v>
      </c>
      <c r="M36" s="30">
        <v>0</v>
      </c>
      <c r="N36" s="30">
        <v>0</v>
      </c>
      <c r="O36" s="73">
        <v>0</v>
      </c>
      <c r="P36" s="73">
        <v>0</v>
      </c>
      <c r="Q36" s="40">
        <f>SUM(E36:O36)</f>
        <v>860600</v>
      </c>
    </row>
    <row r="37" spans="1:17" ht="18.75" x14ac:dyDescent="0.3">
      <c r="A37" s="24" t="s">
        <v>20</v>
      </c>
      <c r="B37" s="29"/>
      <c r="C37" s="78">
        <v>384031</v>
      </c>
      <c r="D37" s="39">
        <v>-17407.32</v>
      </c>
      <c r="E37" s="30">
        <v>0</v>
      </c>
      <c r="F37" s="30">
        <v>0</v>
      </c>
      <c r="G37" s="30">
        <v>228053.55</v>
      </c>
      <c r="H37" s="30">
        <v>17995</v>
      </c>
      <c r="I37" s="30">
        <v>0</v>
      </c>
      <c r="J37" s="30">
        <v>0</v>
      </c>
      <c r="K37" s="30">
        <v>0</v>
      </c>
      <c r="L37" s="73">
        <v>0</v>
      </c>
      <c r="M37" s="73">
        <v>0</v>
      </c>
      <c r="N37" s="73">
        <v>0</v>
      </c>
      <c r="O37" s="73">
        <v>0</v>
      </c>
      <c r="P37" s="73">
        <v>0</v>
      </c>
      <c r="Q37" s="40">
        <f t="shared" ref="Q37:Q44" si="2">SUM(E37:O37)</f>
        <v>246048.55</v>
      </c>
    </row>
    <row r="38" spans="1:17" ht="18.75" x14ac:dyDescent="0.3">
      <c r="A38" s="31" t="s">
        <v>21</v>
      </c>
      <c r="B38" s="29"/>
      <c r="C38" s="78">
        <v>4616810</v>
      </c>
      <c r="D38" s="39">
        <v>-745257.28</v>
      </c>
      <c r="E38" s="30">
        <v>0</v>
      </c>
      <c r="F38" s="30">
        <v>0</v>
      </c>
      <c r="G38" s="30">
        <v>0</v>
      </c>
      <c r="H38" s="30">
        <v>450170</v>
      </c>
      <c r="I38" s="30">
        <v>0</v>
      </c>
      <c r="J38" s="30">
        <v>0</v>
      </c>
      <c r="K38" s="30">
        <v>0</v>
      </c>
      <c r="L38" s="73">
        <v>0</v>
      </c>
      <c r="M38" s="73">
        <v>0</v>
      </c>
      <c r="N38" s="73">
        <v>0</v>
      </c>
      <c r="O38" s="73">
        <v>0</v>
      </c>
      <c r="P38" s="73">
        <v>0</v>
      </c>
      <c r="Q38" s="40">
        <f t="shared" si="2"/>
        <v>450170</v>
      </c>
    </row>
    <row r="39" spans="1:17" ht="37.5" x14ac:dyDescent="0.3">
      <c r="A39" s="24" t="s">
        <v>22</v>
      </c>
      <c r="B39" s="29"/>
      <c r="C39" s="78">
        <v>6697880</v>
      </c>
      <c r="D39" s="39">
        <v>700758.4</v>
      </c>
      <c r="E39" s="30">
        <v>0</v>
      </c>
      <c r="F39" s="30">
        <v>515530</v>
      </c>
      <c r="G39" s="30">
        <v>0</v>
      </c>
      <c r="H39" s="30">
        <v>3063122</v>
      </c>
      <c r="I39" s="30">
        <v>0</v>
      </c>
      <c r="J39" s="30">
        <v>0</v>
      </c>
      <c r="K39" s="30">
        <v>0</v>
      </c>
      <c r="L39" s="30">
        <v>0</v>
      </c>
      <c r="M39" s="30">
        <v>0</v>
      </c>
      <c r="N39" s="30">
        <v>0</v>
      </c>
      <c r="O39" s="73">
        <v>0</v>
      </c>
      <c r="P39" s="73">
        <v>0</v>
      </c>
      <c r="Q39" s="40">
        <f t="shared" si="2"/>
        <v>3578652</v>
      </c>
    </row>
    <row r="40" spans="1:17" ht="18.75" x14ac:dyDescent="0.3">
      <c r="A40" s="31" t="s">
        <v>23</v>
      </c>
      <c r="B40" s="29"/>
      <c r="C40" s="78">
        <v>54941</v>
      </c>
      <c r="D40" s="26">
        <v>-35000</v>
      </c>
      <c r="E40" s="30">
        <v>0</v>
      </c>
      <c r="F40" s="30">
        <v>6230.4</v>
      </c>
      <c r="G40" s="30">
        <v>0</v>
      </c>
      <c r="H40" s="30">
        <v>0</v>
      </c>
      <c r="I40" s="30">
        <v>0</v>
      </c>
      <c r="J40" s="30">
        <v>0</v>
      </c>
      <c r="K40" s="30">
        <v>0</v>
      </c>
      <c r="L40" s="30">
        <v>0</v>
      </c>
      <c r="M40" s="30">
        <v>0</v>
      </c>
      <c r="N40" s="30">
        <v>0</v>
      </c>
      <c r="O40" s="73">
        <v>0</v>
      </c>
      <c r="P40" s="73">
        <v>0</v>
      </c>
      <c r="Q40" s="40">
        <f t="shared" si="2"/>
        <v>6230.4</v>
      </c>
    </row>
    <row r="41" spans="1:17" ht="56.25" x14ac:dyDescent="0.3">
      <c r="A41" s="41" t="s">
        <v>24</v>
      </c>
      <c r="B41" s="42"/>
      <c r="C41" s="78">
        <v>397796</v>
      </c>
      <c r="D41" s="43">
        <v>2582958.31</v>
      </c>
      <c r="E41" s="44">
        <v>0</v>
      </c>
      <c r="F41" s="44">
        <v>98492.24</v>
      </c>
      <c r="G41" s="44">
        <v>0</v>
      </c>
      <c r="H41" s="30">
        <v>986013.48</v>
      </c>
      <c r="I41" s="30">
        <v>977.04</v>
      </c>
      <c r="J41" s="30">
        <v>0</v>
      </c>
      <c r="K41" s="30">
        <v>0</v>
      </c>
      <c r="L41" s="30">
        <v>0</v>
      </c>
      <c r="M41" s="30">
        <v>0</v>
      </c>
      <c r="N41" s="30">
        <v>0</v>
      </c>
      <c r="O41" s="73">
        <v>0</v>
      </c>
      <c r="P41" s="73">
        <v>0</v>
      </c>
      <c r="Q41" s="40">
        <f t="shared" si="2"/>
        <v>1085482.76</v>
      </c>
    </row>
    <row r="42" spans="1:17" ht="56.25" x14ac:dyDescent="0.3">
      <c r="A42" s="45" t="s">
        <v>25</v>
      </c>
      <c r="B42" s="46"/>
      <c r="C42" s="78">
        <v>3825799</v>
      </c>
      <c r="D42" s="47">
        <v>-179166.09</v>
      </c>
      <c r="E42" s="48">
        <v>0</v>
      </c>
      <c r="F42" s="48">
        <v>499728.8</v>
      </c>
      <c r="G42" s="48">
        <v>-38940</v>
      </c>
      <c r="H42" s="30">
        <v>683147.69</v>
      </c>
      <c r="I42" s="30">
        <v>156350</v>
      </c>
      <c r="J42" s="30">
        <v>0</v>
      </c>
      <c r="K42" s="30">
        <v>0</v>
      </c>
      <c r="L42" s="30">
        <v>0</v>
      </c>
      <c r="M42" s="30">
        <v>0</v>
      </c>
      <c r="N42" s="30">
        <v>0</v>
      </c>
      <c r="O42" s="30">
        <v>0</v>
      </c>
      <c r="P42" s="30">
        <v>0</v>
      </c>
      <c r="Q42" s="40">
        <f>SUM(E42:O42)</f>
        <v>1300286.49</v>
      </c>
    </row>
    <row r="43" spans="1:17" ht="75" x14ac:dyDescent="0.3">
      <c r="A43" s="24" t="s">
        <v>26</v>
      </c>
      <c r="B43" s="29"/>
      <c r="C43" s="78">
        <v>0</v>
      </c>
      <c r="D43" s="26"/>
      <c r="E43" s="30">
        <v>0</v>
      </c>
      <c r="F43" s="30">
        <v>0</v>
      </c>
      <c r="G43" s="30">
        <v>0</v>
      </c>
      <c r="H43" s="30">
        <v>0</v>
      </c>
      <c r="I43" s="30">
        <v>0</v>
      </c>
      <c r="J43" s="30">
        <v>0</v>
      </c>
      <c r="K43" s="30">
        <v>0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40">
        <f t="shared" si="2"/>
        <v>0</v>
      </c>
    </row>
    <row r="44" spans="1:17" ht="37.5" x14ac:dyDescent="0.3">
      <c r="A44" s="24" t="s">
        <v>27</v>
      </c>
      <c r="B44" s="29"/>
      <c r="C44" s="78">
        <v>8582396</v>
      </c>
      <c r="D44" s="26">
        <v>-796349.1</v>
      </c>
      <c r="E44" s="30">
        <v>0</v>
      </c>
      <c r="F44" s="30">
        <v>533511.87</v>
      </c>
      <c r="G44" s="30">
        <v>-14160</v>
      </c>
      <c r="H44" s="30">
        <v>2327710.29</v>
      </c>
      <c r="I44" s="30">
        <v>3292.2</v>
      </c>
      <c r="J44" s="30">
        <v>0</v>
      </c>
      <c r="K44" s="30">
        <v>0</v>
      </c>
      <c r="L44" s="30">
        <v>0</v>
      </c>
      <c r="M44" s="30">
        <v>0</v>
      </c>
      <c r="N44" s="30">
        <v>0</v>
      </c>
      <c r="O44" s="30">
        <v>0</v>
      </c>
      <c r="P44" s="30">
        <v>0</v>
      </c>
      <c r="Q44" s="40">
        <f>SUM(E44:O44)</f>
        <v>2850354.3600000003</v>
      </c>
    </row>
    <row r="45" spans="1:17" s="6" customFormat="1" ht="37.5" x14ac:dyDescent="0.3">
      <c r="A45" s="20" t="s">
        <v>28</v>
      </c>
      <c r="B45" s="49"/>
      <c r="C45" s="19">
        <f>SUM(C46:C52)</f>
        <v>0</v>
      </c>
      <c r="D45" s="19">
        <f>SUM(D46:D52)</f>
        <v>0</v>
      </c>
      <c r="E45" s="19">
        <f>SUM(E46:E52)</f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v>0</v>
      </c>
      <c r="M45" s="19">
        <v>0</v>
      </c>
      <c r="N45" s="19">
        <v>0</v>
      </c>
      <c r="O45" s="19">
        <v>0</v>
      </c>
      <c r="P45" s="19">
        <v>0</v>
      </c>
      <c r="Q45" s="19">
        <f>SUM(F45:F45)</f>
        <v>0</v>
      </c>
    </row>
    <row r="46" spans="1:17" ht="56.25" x14ac:dyDescent="0.3">
      <c r="A46" s="24" t="s">
        <v>29</v>
      </c>
      <c r="B46" s="29"/>
      <c r="C46" s="78">
        <v>0</v>
      </c>
      <c r="D46" s="30">
        <v>0</v>
      </c>
      <c r="E46" s="30">
        <v>0</v>
      </c>
      <c r="F46" s="30">
        <v>0</v>
      </c>
      <c r="G46" s="30">
        <v>0</v>
      </c>
      <c r="H46" s="30">
        <v>0</v>
      </c>
      <c r="I46" s="30">
        <v>0</v>
      </c>
      <c r="J46" s="30">
        <v>0</v>
      </c>
      <c r="K46" s="30">
        <v>0</v>
      </c>
      <c r="L46" s="30">
        <v>0</v>
      </c>
      <c r="M46" s="30">
        <v>0</v>
      </c>
      <c r="N46" s="30">
        <v>0</v>
      </c>
      <c r="O46" s="30">
        <v>0</v>
      </c>
      <c r="P46" s="30">
        <v>0</v>
      </c>
      <c r="Q46" s="38">
        <v>0</v>
      </c>
    </row>
    <row r="47" spans="1:17" ht="56.25" x14ac:dyDescent="0.3">
      <c r="A47" s="24" t="s">
        <v>30</v>
      </c>
      <c r="B47" s="29"/>
      <c r="C47" s="78">
        <v>0</v>
      </c>
      <c r="D47" s="30">
        <v>0</v>
      </c>
      <c r="E47" s="30">
        <v>0</v>
      </c>
      <c r="F47" s="30">
        <v>0</v>
      </c>
      <c r="G47" s="30">
        <v>0</v>
      </c>
      <c r="H47" s="30">
        <v>0</v>
      </c>
      <c r="I47" s="30">
        <v>0</v>
      </c>
      <c r="J47" s="30">
        <v>0</v>
      </c>
      <c r="K47" s="30">
        <v>0</v>
      </c>
      <c r="L47" s="30">
        <v>0</v>
      </c>
      <c r="M47" s="30">
        <v>0</v>
      </c>
      <c r="N47" s="30">
        <v>0</v>
      </c>
      <c r="O47" s="30">
        <v>0</v>
      </c>
      <c r="P47" s="30">
        <v>0</v>
      </c>
      <c r="Q47" s="38">
        <v>0</v>
      </c>
    </row>
    <row r="48" spans="1:17" ht="56.25" x14ac:dyDescent="0.3">
      <c r="A48" s="24" t="s">
        <v>31</v>
      </c>
      <c r="B48" s="29"/>
      <c r="C48" s="78">
        <v>0</v>
      </c>
      <c r="D48" s="30">
        <v>0</v>
      </c>
      <c r="E48" s="30">
        <v>0</v>
      </c>
      <c r="F48" s="30">
        <v>0</v>
      </c>
      <c r="G48" s="30">
        <v>0</v>
      </c>
      <c r="H48" s="30">
        <v>0</v>
      </c>
      <c r="I48" s="30">
        <v>0</v>
      </c>
      <c r="J48" s="30">
        <v>0</v>
      </c>
      <c r="K48" s="30">
        <v>0</v>
      </c>
      <c r="L48" s="30">
        <v>0</v>
      </c>
      <c r="M48" s="30">
        <v>0</v>
      </c>
      <c r="N48" s="30">
        <v>0</v>
      </c>
      <c r="O48" s="30">
        <v>0</v>
      </c>
      <c r="P48" s="30">
        <v>0</v>
      </c>
      <c r="Q48" s="38">
        <v>0</v>
      </c>
    </row>
    <row r="49" spans="1:20" ht="56.25" x14ac:dyDescent="0.3">
      <c r="A49" s="24" t="s">
        <v>32</v>
      </c>
      <c r="B49" s="29"/>
      <c r="C49" s="78">
        <v>0</v>
      </c>
      <c r="D49" s="30">
        <v>0</v>
      </c>
      <c r="E49" s="30">
        <v>0</v>
      </c>
      <c r="F49" s="30">
        <v>0</v>
      </c>
      <c r="G49" s="30">
        <v>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0</v>
      </c>
      <c r="N49" s="30">
        <v>0</v>
      </c>
      <c r="O49" s="30">
        <v>0</v>
      </c>
      <c r="P49" s="30">
        <v>0</v>
      </c>
      <c r="Q49" s="38">
        <v>0</v>
      </c>
    </row>
    <row r="50" spans="1:20" ht="56.25" x14ac:dyDescent="0.3">
      <c r="A50" s="24" t="s">
        <v>33</v>
      </c>
      <c r="B50" s="29"/>
      <c r="C50" s="78">
        <v>0</v>
      </c>
      <c r="D50" s="30">
        <v>0</v>
      </c>
      <c r="E50" s="30">
        <v>0</v>
      </c>
      <c r="F50" s="30">
        <v>0</v>
      </c>
      <c r="G50" s="30">
        <v>0</v>
      </c>
      <c r="H50" s="30">
        <v>0</v>
      </c>
      <c r="I50" s="30">
        <v>0</v>
      </c>
      <c r="J50" s="30">
        <v>0</v>
      </c>
      <c r="K50" s="30">
        <v>0</v>
      </c>
      <c r="L50" s="30">
        <v>0</v>
      </c>
      <c r="M50" s="30">
        <v>0</v>
      </c>
      <c r="N50" s="30">
        <v>0</v>
      </c>
      <c r="O50" s="30">
        <v>0</v>
      </c>
      <c r="P50" s="30">
        <v>0</v>
      </c>
      <c r="Q50" s="38">
        <v>0</v>
      </c>
    </row>
    <row r="51" spans="1:20" ht="56.25" x14ac:dyDescent="0.3">
      <c r="A51" s="24" t="s">
        <v>34</v>
      </c>
      <c r="B51" s="29"/>
      <c r="C51" s="78">
        <v>0</v>
      </c>
      <c r="D51" s="30">
        <v>0</v>
      </c>
      <c r="E51" s="30">
        <v>0</v>
      </c>
      <c r="F51" s="30">
        <v>0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30">
        <v>0</v>
      </c>
      <c r="M51" s="30">
        <v>0</v>
      </c>
      <c r="N51" s="30">
        <v>0</v>
      </c>
      <c r="O51" s="30">
        <v>0</v>
      </c>
      <c r="P51" s="30">
        <v>0</v>
      </c>
      <c r="Q51" s="38">
        <v>0</v>
      </c>
    </row>
    <row r="52" spans="1:20" ht="56.25" x14ac:dyDescent="0.3">
      <c r="A52" s="24" t="s">
        <v>35</v>
      </c>
      <c r="B52" s="29"/>
      <c r="C52" s="78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30">
        <f>SUM(Q53:Q59)</f>
        <v>0</v>
      </c>
    </row>
    <row r="53" spans="1:20" ht="37.5" x14ac:dyDescent="0.3">
      <c r="A53" s="20" t="s">
        <v>36</v>
      </c>
      <c r="B53" s="29"/>
      <c r="C53" s="19">
        <v>0</v>
      </c>
      <c r="D53" s="19">
        <f t="shared" ref="D53:E53" si="3">SUM(D54:D60)</f>
        <v>0</v>
      </c>
      <c r="E53" s="19">
        <f t="shared" si="3"/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>
        <v>0</v>
      </c>
      <c r="M53" s="19">
        <v>0</v>
      </c>
      <c r="N53" s="19">
        <v>0</v>
      </c>
      <c r="O53" s="19">
        <v>0</v>
      </c>
      <c r="P53" s="19">
        <v>0</v>
      </c>
      <c r="Q53" s="19">
        <f>SUM(F53:F53)</f>
        <v>0</v>
      </c>
    </row>
    <row r="54" spans="1:20" ht="37.5" x14ac:dyDescent="0.3">
      <c r="A54" s="24" t="s">
        <v>37</v>
      </c>
      <c r="B54" s="29"/>
      <c r="C54" s="78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30">
        <v>0</v>
      </c>
      <c r="O54" s="30">
        <v>0</v>
      </c>
      <c r="P54" s="30">
        <v>0</v>
      </c>
      <c r="Q54" s="38">
        <v>0</v>
      </c>
    </row>
    <row r="55" spans="1:20" ht="56.25" x14ac:dyDescent="0.3">
      <c r="A55" s="24" t="s">
        <v>38</v>
      </c>
      <c r="B55" s="29"/>
      <c r="C55" s="78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30">
        <v>0</v>
      </c>
      <c r="O55" s="30">
        <v>0</v>
      </c>
      <c r="P55" s="30">
        <v>0</v>
      </c>
      <c r="Q55" s="38">
        <v>0</v>
      </c>
    </row>
    <row r="56" spans="1:20" ht="56.25" x14ac:dyDescent="0.3">
      <c r="A56" s="24" t="s">
        <v>39</v>
      </c>
      <c r="B56" s="29"/>
      <c r="C56" s="78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30">
        <v>0</v>
      </c>
      <c r="O56" s="30">
        <v>0</v>
      </c>
      <c r="P56" s="30">
        <v>0</v>
      </c>
      <c r="Q56" s="38">
        <v>0</v>
      </c>
    </row>
    <row r="57" spans="1:20" ht="56.25" x14ac:dyDescent="0.3">
      <c r="A57" s="41" t="s">
        <v>40</v>
      </c>
      <c r="B57" s="42"/>
      <c r="C57" s="78">
        <v>0</v>
      </c>
      <c r="D57" s="44">
        <v>0</v>
      </c>
      <c r="E57" s="44">
        <v>0</v>
      </c>
      <c r="F57" s="30">
        <v>0</v>
      </c>
      <c r="G57" s="30">
        <v>0</v>
      </c>
      <c r="H57" s="30">
        <v>0</v>
      </c>
      <c r="I57" s="44">
        <v>0</v>
      </c>
      <c r="J57" s="44">
        <v>0</v>
      </c>
      <c r="K57" s="44">
        <v>0</v>
      </c>
      <c r="L57" s="44">
        <v>0</v>
      </c>
      <c r="M57" s="44">
        <v>0</v>
      </c>
      <c r="N57" s="44">
        <v>0</v>
      </c>
      <c r="O57" s="44">
        <v>0</v>
      </c>
      <c r="P57" s="44">
        <v>0</v>
      </c>
      <c r="Q57" s="50">
        <v>0</v>
      </c>
    </row>
    <row r="58" spans="1:20" ht="56.25" x14ac:dyDescent="0.3">
      <c r="A58" s="45" t="s">
        <v>41</v>
      </c>
      <c r="B58" s="46"/>
      <c r="C58" s="78">
        <v>0</v>
      </c>
      <c r="D58" s="48">
        <v>0</v>
      </c>
      <c r="E58" s="48">
        <v>0</v>
      </c>
      <c r="F58" s="48">
        <v>0</v>
      </c>
      <c r="G58" s="30">
        <v>0</v>
      </c>
      <c r="H58" s="48">
        <v>0</v>
      </c>
      <c r="I58" s="48">
        <v>0</v>
      </c>
      <c r="J58" s="48">
        <v>0</v>
      </c>
      <c r="K58" s="48">
        <v>0</v>
      </c>
      <c r="L58" s="48">
        <v>0</v>
      </c>
      <c r="M58" s="48">
        <v>0</v>
      </c>
      <c r="N58" s="48">
        <v>0</v>
      </c>
      <c r="O58" s="48">
        <v>0</v>
      </c>
      <c r="P58" s="48">
        <v>0</v>
      </c>
      <c r="Q58" s="51">
        <v>0</v>
      </c>
    </row>
    <row r="59" spans="1:20" ht="37.5" x14ac:dyDescent="0.3">
      <c r="A59" s="24" t="s">
        <v>42</v>
      </c>
      <c r="B59" s="29"/>
      <c r="C59" s="78">
        <v>0</v>
      </c>
      <c r="D59" s="30">
        <v>0</v>
      </c>
      <c r="E59" s="30">
        <v>0</v>
      </c>
      <c r="F59" s="30">
        <v>0</v>
      </c>
      <c r="G59" s="30">
        <v>0</v>
      </c>
      <c r="H59" s="30">
        <v>0</v>
      </c>
      <c r="I59" s="30">
        <v>0</v>
      </c>
      <c r="J59" s="30">
        <v>0</v>
      </c>
      <c r="K59" s="30">
        <v>0</v>
      </c>
      <c r="L59" s="30">
        <v>0</v>
      </c>
      <c r="M59" s="30">
        <v>0</v>
      </c>
      <c r="N59" s="30">
        <v>0</v>
      </c>
      <c r="O59" s="30">
        <v>0</v>
      </c>
      <c r="P59" s="30">
        <v>0</v>
      </c>
      <c r="Q59" s="38">
        <v>0</v>
      </c>
    </row>
    <row r="60" spans="1:20" ht="56.25" x14ac:dyDescent="0.3">
      <c r="A60" s="24" t="s">
        <v>43</v>
      </c>
      <c r="B60" s="29"/>
      <c r="C60" s="78">
        <v>0</v>
      </c>
      <c r="D60" s="30">
        <v>0</v>
      </c>
      <c r="E60" s="30">
        <v>0</v>
      </c>
      <c r="F60" s="30">
        <v>0</v>
      </c>
      <c r="G60" s="30">
        <v>0</v>
      </c>
      <c r="H60" s="30">
        <v>0</v>
      </c>
      <c r="I60" s="30">
        <v>0</v>
      </c>
      <c r="J60" s="30">
        <v>0</v>
      </c>
      <c r="K60" s="30">
        <v>0</v>
      </c>
      <c r="L60" s="30">
        <v>0</v>
      </c>
      <c r="M60" s="30">
        <v>0</v>
      </c>
      <c r="N60" s="30">
        <v>0</v>
      </c>
      <c r="O60" s="30">
        <v>0</v>
      </c>
      <c r="P60" s="30">
        <v>0</v>
      </c>
      <c r="Q60" s="30">
        <v>0</v>
      </c>
    </row>
    <row r="61" spans="1:20" ht="37.5" x14ac:dyDescent="0.3">
      <c r="A61" s="20" t="s">
        <v>44</v>
      </c>
      <c r="B61" s="29"/>
      <c r="C61" s="19">
        <f>+C62+C63+C64+C65+C66</f>
        <v>34710475</v>
      </c>
      <c r="D61" s="19">
        <f>+D62+D63+D66+D67+D70+D64+D65</f>
        <v>-18364642.289999999</v>
      </c>
      <c r="E61" s="19">
        <f t="shared" ref="E61" si="4">SUM(E62:E70)</f>
        <v>0</v>
      </c>
      <c r="F61" s="19">
        <f>+F62+F63</f>
        <v>0</v>
      </c>
      <c r="G61" s="19">
        <f>G62+G70+G63</f>
        <v>348701.47</v>
      </c>
      <c r="H61" s="19">
        <f>H62+H70+H63+H66</f>
        <v>203412.75</v>
      </c>
      <c r="I61" s="19">
        <f>+I62+I66</f>
        <v>178650.01</v>
      </c>
      <c r="J61" s="19">
        <f>J62+J70+J64</f>
        <v>0</v>
      </c>
      <c r="K61" s="19">
        <v>0</v>
      </c>
      <c r="L61" s="19">
        <v>0</v>
      </c>
      <c r="M61" s="19">
        <v>0</v>
      </c>
      <c r="N61" s="19">
        <f>N62+N70+N64+N66</f>
        <v>0</v>
      </c>
      <c r="O61" s="19">
        <v>0</v>
      </c>
      <c r="P61" s="19">
        <v>0</v>
      </c>
      <c r="Q61" s="19">
        <f>+E61+F61+G61+H61+I61+J61+K61+L61+M61+N61+O61+P61</f>
        <v>730764.23</v>
      </c>
      <c r="T61" s="7"/>
    </row>
    <row r="62" spans="1:20" ht="18.75" x14ac:dyDescent="0.3">
      <c r="A62" s="24" t="s">
        <v>45</v>
      </c>
      <c r="B62" s="29"/>
      <c r="C62" s="78">
        <v>4277230</v>
      </c>
      <c r="D62" s="26">
        <v>-131940.07</v>
      </c>
      <c r="E62" s="30">
        <v>0</v>
      </c>
      <c r="F62" s="30">
        <v>0</v>
      </c>
      <c r="G62" s="30">
        <v>348701.47</v>
      </c>
      <c r="H62" s="30">
        <v>24337.5</v>
      </c>
      <c r="I62" s="30">
        <v>0</v>
      </c>
      <c r="J62" s="30">
        <v>0</v>
      </c>
      <c r="K62" s="30">
        <v>0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40">
        <f>+E62+F62+G62+H62+I62+J62+K62+L62+M62+N62+O62+P62</f>
        <v>373038.97</v>
      </c>
    </row>
    <row r="63" spans="1:20" ht="37.5" x14ac:dyDescent="0.3">
      <c r="A63" s="24" t="s">
        <v>46</v>
      </c>
      <c r="B63" s="29"/>
      <c r="C63" s="78">
        <v>162039</v>
      </c>
      <c r="D63" s="39">
        <v>90691.01</v>
      </c>
      <c r="E63" s="30">
        <v>0</v>
      </c>
      <c r="F63" s="30">
        <v>0</v>
      </c>
      <c r="G63" s="30">
        <v>0</v>
      </c>
      <c r="H63" s="30">
        <v>152798.01</v>
      </c>
      <c r="I63" s="30">
        <v>0</v>
      </c>
      <c r="J63" s="30">
        <v>0</v>
      </c>
      <c r="K63" s="30">
        <v>0</v>
      </c>
      <c r="L63" s="30">
        <v>0</v>
      </c>
      <c r="M63" s="30">
        <v>0</v>
      </c>
      <c r="N63" s="30">
        <v>0</v>
      </c>
      <c r="O63" s="30">
        <v>0</v>
      </c>
      <c r="P63" s="30">
        <v>0</v>
      </c>
      <c r="Q63" s="40">
        <f t="shared" ref="Q63:Q70" si="5">+E63+F63+G63+H63+I63+J63+K63+L63+M63+N63+O63+P63</f>
        <v>152798.01</v>
      </c>
    </row>
    <row r="64" spans="1:20" ht="56.25" x14ac:dyDescent="0.3">
      <c r="A64" s="24" t="s">
        <v>47</v>
      </c>
      <c r="B64" s="29"/>
      <c r="C64" s="78">
        <v>18275627</v>
      </c>
      <c r="D64" s="30">
        <v>-9980981</v>
      </c>
      <c r="E64" s="30">
        <v>0</v>
      </c>
      <c r="F64" s="30">
        <v>0</v>
      </c>
      <c r="G64" s="30">
        <v>0</v>
      </c>
      <c r="H64" s="30">
        <v>0</v>
      </c>
      <c r="I64" s="30">
        <v>0</v>
      </c>
      <c r="J64" s="30">
        <v>0</v>
      </c>
      <c r="K64" s="30">
        <v>0</v>
      </c>
      <c r="L64" s="30">
        <v>0</v>
      </c>
      <c r="M64" s="30">
        <v>0</v>
      </c>
      <c r="N64" s="30">
        <v>0</v>
      </c>
      <c r="O64" s="30">
        <v>0</v>
      </c>
      <c r="P64" s="30">
        <v>0</v>
      </c>
      <c r="Q64" s="40">
        <f t="shared" si="5"/>
        <v>0</v>
      </c>
    </row>
    <row r="65" spans="1:17" ht="56.25" x14ac:dyDescent="0.3">
      <c r="A65" s="24" t="s">
        <v>48</v>
      </c>
      <c r="B65" s="29"/>
      <c r="C65" s="78">
        <v>10000000</v>
      </c>
      <c r="D65" s="30">
        <v>-10000000</v>
      </c>
      <c r="E65" s="30">
        <v>0</v>
      </c>
      <c r="F65" s="30">
        <v>0</v>
      </c>
      <c r="G65" s="30"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  <c r="N65" s="30">
        <v>0</v>
      </c>
      <c r="O65" s="30">
        <v>0</v>
      </c>
      <c r="P65" s="30">
        <v>0</v>
      </c>
      <c r="Q65" s="40">
        <f t="shared" si="5"/>
        <v>0</v>
      </c>
    </row>
    <row r="66" spans="1:17" ht="37.5" x14ac:dyDescent="0.3">
      <c r="A66" s="24" t="s">
        <v>49</v>
      </c>
      <c r="B66" s="29"/>
      <c r="C66" s="78">
        <v>1995579</v>
      </c>
      <c r="D66" s="30">
        <v>1159706.2</v>
      </c>
      <c r="E66" s="30">
        <v>0</v>
      </c>
      <c r="F66" s="30">
        <v>0</v>
      </c>
      <c r="G66" s="30">
        <v>0</v>
      </c>
      <c r="H66" s="30">
        <v>26277.24</v>
      </c>
      <c r="I66" s="30">
        <v>178650.01</v>
      </c>
      <c r="J66" s="30">
        <v>0</v>
      </c>
      <c r="K66" s="30">
        <v>0</v>
      </c>
      <c r="L66" s="30">
        <v>0</v>
      </c>
      <c r="M66" s="30">
        <v>0</v>
      </c>
      <c r="N66" s="30">
        <v>0</v>
      </c>
      <c r="O66" s="30">
        <v>0</v>
      </c>
      <c r="P66" s="30">
        <v>0</v>
      </c>
      <c r="Q66" s="40">
        <f>+E66+F66+G66+H66+I66+J66+K66+L66+M66+N66+O66+P66</f>
        <v>204927.25</v>
      </c>
    </row>
    <row r="67" spans="1:17" ht="39.75" customHeight="1" x14ac:dyDescent="0.3">
      <c r="A67" s="24" t="s">
        <v>50</v>
      </c>
      <c r="B67" s="29"/>
      <c r="C67" s="78">
        <v>0</v>
      </c>
      <c r="D67" s="30">
        <v>151542.85999999999</v>
      </c>
      <c r="E67" s="30">
        <v>0</v>
      </c>
      <c r="F67" s="30">
        <v>0</v>
      </c>
      <c r="G67" s="30">
        <v>0</v>
      </c>
      <c r="H67" s="30">
        <v>0</v>
      </c>
      <c r="I67" s="30">
        <v>0</v>
      </c>
      <c r="J67" s="30">
        <v>0</v>
      </c>
      <c r="K67" s="30">
        <v>0</v>
      </c>
      <c r="L67" s="30">
        <v>0</v>
      </c>
      <c r="M67" s="30">
        <v>0</v>
      </c>
      <c r="N67" s="30">
        <v>0</v>
      </c>
      <c r="O67" s="30">
        <v>0</v>
      </c>
      <c r="P67" s="30">
        <v>0</v>
      </c>
      <c r="Q67" s="40">
        <f t="shared" si="5"/>
        <v>0</v>
      </c>
    </row>
    <row r="68" spans="1:17" ht="19.5" customHeight="1" x14ac:dyDescent="0.3">
      <c r="A68" s="24" t="s">
        <v>51</v>
      </c>
      <c r="B68" s="29"/>
      <c r="C68" s="78">
        <v>0</v>
      </c>
      <c r="D68" s="30">
        <v>0</v>
      </c>
      <c r="E68" s="30">
        <v>0</v>
      </c>
      <c r="F68" s="30">
        <v>0</v>
      </c>
      <c r="G68" s="30">
        <v>0</v>
      </c>
      <c r="H68" s="30">
        <v>0</v>
      </c>
      <c r="I68" s="30">
        <v>0</v>
      </c>
      <c r="J68" s="30"/>
      <c r="K68" s="30"/>
      <c r="L68" s="30">
        <v>0</v>
      </c>
      <c r="M68" s="30">
        <v>0</v>
      </c>
      <c r="N68" s="30">
        <v>0</v>
      </c>
      <c r="O68" s="30">
        <v>0</v>
      </c>
      <c r="P68" s="30">
        <v>0</v>
      </c>
      <c r="Q68" s="40">
        <f t="shared" si="5"/>
        <v>0</v>
      </c>
    </row>
    <row r="69" spans="1:17" ht="18.75" x14ac:dyDescent="0.3">
      <c r="A69" s="24" t="s">
        <v>52</v>
      </c>
      <c r="B69" s="29"/>
      <c r="C69" s="78">
        <v>0</v>
      </c>
      <c r="D69" s="30">
        <v>0</v>
      </c>
      <c r="E69" s="30">
        <v>0</v>
      </c>
      <c r="F69" s="30">
        <v>0</v>
      </c>
      <c r="G69" s="30">
        <v>0</v>
      </c>
      <c r="H69" s="30">
        <v>0</v>
      </c>
      <c r="I69" s="30">
        <v>0</v>
      </c>
      <c r="J69" s="30">
        <v>0</v>
      </c>
      <c r="K69" s="30">
        <v>0</v>
      </c>
      <c r="L69" s="30">
        <v>0</v>
      </c>
      <c r="M69" s="30">
        <v>0</v>
      </c>
      <c r="N69" s="30">
        <v>0</v>
      </c>
      <c r="O69" s="30">
        <v>0</v>
      </c>
      <c r="P69" s="30">
        <v>0</v>
      </c>
      <c r="Q69" s="40">
        <f t="shared" si="5"/>
        <v>0</v>
      </c>
    </row>
    <row r="70" spans="1:17" ht="35.25" customHeight="1" x14ac:dyDescent="0.3">
      <c r="A70" s="24" t="s">
        <v>53</v>
      </c>
      <c r="B70" s="29"/>
      <c r="C70" s="78">
        <v>0</v>
      </c>
      <c r="D70" s="30">
        <v>346338.71</v>
      </c>
      <c r="E70" s="30">
        <v>0</v>
      </c>
      <c r="F70" s="30">
        <v>0</v>
      </c>
      <c r="G70" s="30">
        <v>0</v>
      </c>
      <c r="H70" s="30">
        <v>0</v>
      </c>
      <c r="I70" s="30">
        <v>0</v>
      </c>
      <c r="J70" s="30">
        <v>0</v>
      </c>
      <c r="K70" s="30">
        <v>0</v>
      </c>
      <c r="L70" s="30">
        <v>0</v>
      </c>
      <c r="M70" s="30">
        <v>0</v>
      </c>
      <c r="N70" s="30">
        <v>0</v>
      </c>
      <c r="O70" s="30">
        <v>0</v>
      </c>
      <c r="P70" s="30">
        <v>0</v>
      </c>
      <c r="Q70" s="40">
        <f t="shared" si="5"/>
        <v>0</v>
      </c>
    </row>
    <row r="71" spans="1:17" ht="18.75" x14ac:dyDescent="0.3">
      <c r="A71" s="20" t="s">
        <v>54</v>
      </c>
      <c r="B71" s="29"/>
      <c r="C71" s="19">
        <f>+C72</f>
        <v>0</v>
      </c>
      <c r="D71" s="19">
        <f>SUM(D72:D75)</f>
        <v>37823463.060000002</v>
      </c>
      <c r="E71" s="19">
        <f t="shared" ref="E71" si="6">SUM(E72:E75)</f>
        <v>0</v>
      </c>
      <c r="F71" s="19">
        <f t="shared" ref="F71" si="7">SUM(F72:F75)</f>
        <v>0</v>
      </c>
      <c r="G71" s="19">
        <f>+G72</f>
        <v>83544</v>
      </c>
      <c r="H71" s="19">
        <f>+H72</f>
        <v>0</v>
      </c>
      <c r="I71" s="19">
        <v>0</v>
      </c>
      <c r="J71" s="19">
        <v>0</v>
      </c>
      <c r="K71" s="19">
        <v>0</v>
      </c>
      <c r="L71" s="19">
        <v>0</v>
      </c>
      <c r="M71" s="19">
        <v>0</v>
      </c>
      <c r="N71" s="19">
        <v>0</v>
      </c>
      <c r="O71" s="19">
        <v>0</v>
      </c>
      <c r="P71" s="19">
        <f>+P72</f>
        <v>0</v>
      </c>
      <c r="Q71" s="19">
        <f>+E71+F71+G71+H71+I71+J71+K71+L71+M71+N71+O71+P71</f>
        <v>83544</v>
      </c>
    </row>
    <row r="72" spans="1:17" ht="37.5" x14ac:dyDescent="0.3">
      <c r="A72" s="24" t="s">
        <v>55</v>
      </c>
      <c r="B72" s="29"/>
      <c r="C72" s="25">
        <v>0</v>
      </c>
      <c r="D72" s="30">
        <v>37823463.060000002</v>
      </c>
      <c r="E72" s="30">
        <v>0</v>
      </c>
      <c r="F72" s="30">
        <v>0</v>
      </c>
      <c r="G72" s="30">
        <v>83544</v>
      </c>
      <c r="H72" s="30">
        <v>0</v>
      </c>
      <c r="I72" s="30">
        <v>0</v>
      </c>
      <c r="J72" s="30">
        <v>0</v>
      </c>
      <c r="K72" s="30">
        <v>0</v>
      </c>
      <c r="L72" s="30">
        <v>0</v>
      </c>
      <c r="M72" s="30">
        <v>0</v>
      </c>
      <c r="N72" s="30">
        <v>0</v>
      </c>
      <c r="O72" s="30">
        <v>0</v>
      </c>
      <c r="P72" s="30">
        <v>0</v>
      </c>
      <c r="Q72" s="30">
        <f>+F72+G72+H72+I72+J72+K72+L72+M72+N72+O72+P72</f>
        <v>83544</v>
      </c>
    </row>
    <row r="73" spans="1:17" ht="18.75" x14ac:dyDescent="0.3">
      <c r="A73" s="24" t="s">
        <v>56</v>
      </c>
      <c r="B73" s="29"/>
      <c r="C73" s="25">
        <v>0</v>
      </c>
      <c r="D73" s="30">
        <v>0</v>
      </c>
      <c r="E73" s="30">
        <v>0</v>
      </c>
      <c r="F73" s="30">
        <v>0</v>
      </c>
      <c r="G73" s="30">
        <v>0</v>
      </c>
      <c r="H73" s="30">
        <v>0</v>
      </c>
      <c r="I73" s="30">
        <v>0</v>
      </c>
      <c r="J73" s="30">
        <v>0</v>
      </c>
      <c r="K73" s="30">
        <v>0</v>
      </c>
      <c r="L73" s="30">
        <v>0</v>
      </c>
      <c r="M73" s="30">
        <v>0</v>
      </c>
      <c r="N73" s="30">
        <v>0</v>
      </c>
      <c r="O73" s="30">
        <v>0</v>
      </c>
      <c r="P73" s="30">
        <v>0</v>
      </c>
      <c r="Q73" s="38">
        <v>0</v>
      </c>
    </row>
    <row r="74" spans="1:17" ht="18.75" x14ac:dyDescent="0.3">
      <c r="A74" s="52" t="s">
        <v>57</v>
      </c>
      <c r="B74" s="42"/>
      <c r="C74" s="25">
        <v>0</v>
      </c>
      <c r="D74" s="44">
        <v>0</v>
      </c>
      <c r="E74" s="44">
        <v>0</v>
      </c>
      <c r="F74" s="44">
        <v>0</v>
      </c>
      <c r="G74" s="30">
        <v>0</v>
      </c>
      <c r="H74" s="44">
        <v>0</v>
      </c>
      <c r="I74" s="44">
        <v>0</v>
      </c>
      <c r="J74" s="44">
        <v>0</v>
      </c>
      <c r="K74" s="44">
        <v>0</v>
      </c>
      <c r="L74" s="44">
        <v>0</v>
      </c>
      <c r="M74" s="44">
        <v>0</v>
      </c>
      <c r="N74" s="44">
        <v>0</v>
      </c>
      <c r="O74" s="44">
        <v>0</v>
      </c>
      <c r="P74" s="44">
        <v>0</v>
      </c>
      <c r="Q74" s="50">
        <v>0</v>
      </c>
    </row>
    <row r="75" spans="1:17" ht="75" x14ac:dyDescent="0.3">
      <c r="A75" s="45" t="s">
        <v>58</v>
      </c>
      <c r="B75" s="46"/>
      <c r="C75" s="25">
        <v>0</v>
      </c>
      <c r="D75" s="48">
        <v>0</v>
      </c>
      <c r="E75" s="48">
        <v>0</v>
      </c>
      <c r="F75" s="48">
        <v>0</v>
      </c>
      <c r="G75" s="30">
        <v>0</v>
      </c>
      <c r="H75" s="48">
        <v>0</v>
      </c>
      <c r="I75" s="48">
        <v>0</v>
      </c>
      <c r="J75" s="48">
        <v>0</v>
      </c>
      <c r="K75" s="48">
        <v>0</v>
      </c>
      <c r="L75" s="48">
        <v>0</v>
      </c>
      <c r="M75" s="48">
        <v>0</v>
      </c>
      <c r="N75" s="48">
        <v>0</v>
      </c>
      <c r="O75" s="48">
        <v>0</v>
      </c>
      <c r="P75" s="48">
        <v>0</v>
      </c>
      <c r="Q75" s="48">
        <f>SUM(Q76:T77)</f>
        <v>0</v>
      </c>
    </row>
    <row r="76" spans="1:17" ht="56.25" x14ac:dyDescent="0.3">
      <c r="A76" s="20" t="s">
        <v>59</v>
      </c>
      <c r="B76" s="29"/>
      <c r="C76" s="19">
        <v>0</v>
      </c>
      <c r="D76" s="19">
        <f t="shared" ref="D76:E76" si="8">SUM(D77:D78)</f>
        <v>0</v>
      </c>
      <c r="E76" s="19">
        <f t="shared" si="8"/>
        <v>0</v>
      </c>
      <c r="F76" s="19">
        <f t="shared" ref="F76" si="9">SUM(F77:F78)</f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>
        <v>0</v>
      </c>
      <c r="M76" s="19">
        <v>0</v>
      </c>
      <c r="N76" s="19">
        <v>0</v>
      </c>
      <c r="O76" s="19">
        <v>0</v>
      </c>
      <c r="P76" s="19">
        <v>0</v>
      </c>
      <c r="Q76" s="19">
        <v>0</v>
      </c>
    </row>
    <row r="77" spans="1:17" ht="37.5" x14ac:dyDescent="0.3">
      <c r="A77" s="24" t="s">
        <v>60</v>
      </c>
      <c r="B77" s="29"/>
      <c r="C77" s="25">
        <v>0</v>
      </c>
      <c r="D77" s="30">
        <v>0</v>
      </c>
      <c r="E77" s="30">
        <v>0</v>
      </c>
      <c r="F77" s="30">
        <v>0</v>
      </c>
      <c r="G77" s="30">
        <v>0</v>
      </c>
      <c r="H77" s="30">
        <v>0</v>
      </c>
      <c r="I77" s="30">
        <v>0</v>
      </c>
      <c r="J77" s="30">
        <v>0</v>
      </c>
      <c r="K77" s="30">
        <v>0</v>
      </c>
      <c r="L77" s="30">
        <v>0</v>
      </c>
      <c r="M77" s="30">
        <v>0</v>
      </c>
      <c r="N77" s="30">
        <v>0</v>
      </c>
      <c r="O77" s="30">
        <v>0</v>
      </c>
      <c r="P77" s="30">
        <v>0</v>
      </c>
      <c r="Q77" s="38">
        <v>0</v>
      </c>
    </row>
    <row r="78" spans="1:17" ht="56.25" x14ac:dyDescent="0.3">
      <c r="A78" s="24" t="s">
        <v>61</v>
      </c>
      <c r="B78" s="29"/>
      <c r="C78" s="25">
        <v>0</v>
      </c>
      <c r="D78" s="30">
        <v>0</v>
      </c>
      <c r="E78" s="30">
        <v>0</v>
      </c>
      <c r="F78" s="30">
        <v>0</v>
      </c>
      <c r="G78" s="30">
        <v>0</v>
      </c>
      <c r="H78" s="30">
        <v>0</v>
      </c>
      <c r="I78" s="30">
        <v>0</v>
      </c>
      <c r="J78" s="30">
        <v>0</v>
      </c>
      <c r="K78" s="30">
        <v>0</v>
      </c>
      <c r="L78" s="30">
        <v>0</v>
      </c>
      <c r="M78" s="30">
        <v>0</v>
      </c>
      <c r="N78" s="30">
        <v>0</v>
      </c>
      <c r="O78" s="30">
        <v>0</v>
      </c>
      <c r="P78" s="30">
        <v>0</v>
      </c>
      <c r="Q78" s="30">
        <f>SUM(Q79:T81)</f>
        <v>0</v>
      </c>
    </row>
    <row r="79" spans="1:17" ht="18.75" x14ac:dyDescent="0.3">
      <c r="A79" s="20" t="s">
        <v>62</v>
      </c>
      <c r="B79" s="29"/>
      <c r="C79" s="19"/>
      <c r="D79" s="19">
        <f t="shared" ref="D79:E79" si="10">SUM(D80:D82)</f>
        <v>0</v>
      </c>
      <c r="E79" s="19">
        <f t="shared" si="10"/>
        <v>0</v>
      </c>
      <c r="F79" s="19">
        <f t="shared" ref="F79" si="11">SUM(F80:F82)</f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v>0</v>
      </c>
      <c r="M79" s="19">
        <v>0</v>
      </c>
      <c r="N79" s="19">
        <v>0</v>
      </c>
      <c r="O79" s="19">
        <v>0</v>
      </c>
      <c r="P79" s="19">
        <v>0</v>
      </c>
      <c r="Q79" s="19">
        <v>0</v>
      </c>
    </row>
    <row r="80" spans="1:17" ht="18.75" x14ac:dyDescent="0.3">
      <c r="A80" s="31" t="s">
        <v>63</v>
      </c>
      <c r="B80" s="29"/>
      <c r="C80" s="25">
        <v>0</v>
      </c>
      <c r="D80" s="30">
        <v>0</v>
      </c>
      <c r="E80" s="30">
        <v>0</v>
      </c>
      <c r="F80" s="30">
        <v>0</v>
      </c>
      <c r="G80" s="30">
        <v>0</v>
      </c>
      <c r="H80" s="30">
        <v>0</v>
      </c>
      <c r="I80" s="30">
        <v>0</v>
      </c>
      <c r="J80" s="30">
        <v>0</v>
      </c>
      <c r="K80" s="30">
        <v>0</v>
      </c>
      <c r="L80" s="30">
        <v>0</v>
      </c>
      <c r="M80" s="30">
        <v>0</v>
      </c>
      <c r="N80" s="30">
        <v>0</v>
      </c>
      <c r="O80" s="30">
        <v>0</v>
      </c>
      <c r="P80" s="30">
        <v>0</v>
      </c>
      <c r="Q80" s="38">
        <v>0</v>
      </c>
    </row>
    <row r="81" spans="1:17" ht="18.75" x14ac:dyDescent="0.3">
      <c r="A81" s="31" t="s">
        <v>64</v>
      </c>
      <c r="B81" s="29"/>
      <c r="C81" s="25">
        <v>0</v>
      </c>
      <c r="D81" s="30">
        <v>0</v>
      </c>
      <c r="E81" s="30">
        <v>0</v>
      </c>
      <c r="F81" s="30">
        <v>0</v>
      </c>
      <c r="G81" s="30"/>
      <c r="H81" s="30">
        <v>0</v>
      </c>
      <c r="I81" s="30">
        <v>0</v>
      </c>
      <c r="J81" s="30">
        <v>0</v>
      </c>
      <c r="K81" s="30">
        <v>0</v>
      </c>
      <c r="L81" s="30">
        <v>0</v>
      </c>
      <c r="M81" s="30">
        <v>0</v>
      </c>
      <c r="N81" s="30">
        <v>0</v>
      </c>
      <c r="O81" s="30">
        <v>0</v>
      </c>
      <c r="P81" s="30">
        <v>0</v>
      </c>
      <c r="Q81" s="38">
        <v>0</v>
      </c>
    </row>
    <row r="82" spans="1:17" ht="56.25" x14ac:dyDescent="0.3">
      <c r="A82" s="24" t="s">
        <v>65</v>
      </c>
      <c r="B82" s="29"/>
      <c r="C82" s="25">
        <v>0</v>
      </c>
      <c r="D82" s="30">
        <v>0</v>
      </c>
      <c r="E82" s="30">
        <v>0</v>
      </c>
      <c r="F82" s="30">
        <v>0</v>
      </c>
      <c r="G82" s="30">
        <v>0</v>
      </c>
      <c r="H82" s="30">
        <v>0</v>
      </c>
      <c r="I82" s="30">
        <v>0</v>
      </c>
      <c r="J82" s="30">
        <v>0</v>
      </c>
      <c r="K82" s="30">
        <v>0</v>
      </c>
      <c r="L82" s="30">
        <v>0</v>
      </c>
      <c r="M82" s="30">
        <v>0</v>
      </c>
      <c r="N82" s="30">
        <v>0</v>
      </c>
      <c r="O82" s="30">
        <v>0</v>
      </c>
      <c r="P82" s="30">
        <v>0</v>
      </c>
      <c r="Q82" s="38">
        <v>0</v>
      </c>
    </row>
    <row r="83" spans="1:17" ht="18.75" x14ac:dyDescent="0.25">
      <c r="A83" s="53" t="s">
        <v>66</v>
      </c>
      <c r="B83" s="54"/>
      <c r="C83" s="19">
        <f>+C17+C25+C35+C61</f>
        <v>92529619</v>
      </c>
      <c r="D83" s="19">
        <v>0</v>
      </c>
      <c r="E83" s="55">
        <f>+E18+E25+E35+E45+E61</f>
        <v>228000</v>
      </c>
      <c r="F83" s="55">
        <f t="shared" ref="F83:P83" si="12">+F18+F25+F35+F45+F61</f>
        <v>3076681.51</v>
      </c>
      <c r="G83" s="55">
        <f>+G18+G25+G35+G45+G61+G71</f>
        <v>1053161.78</v>
      </c>
      <c r="H83" s="55">
        <f t="shared" si="12"/>
        <v>10162716.77</v>
      </c>
      <c r="I83" s="55">
        <f t="shared" si="12"/>
        <v>728449.25</v>
      </c>
      <c r="J83" s="55">
        <f t="shared" si="12"/>
        <v>0</v>
      </c>
      <c r="K83" s="55">
        <f t="shared" si="12"/>
        <v>0</v>
      </c>
      <c r="L83" s="55">
        <f t="shared" si="12"/>
        <v>0</v>
      </c>
      <c r="M83" s="55">
        <f t="shared" si="12"/>
        <v>0</v>
      </c>
      <c r="N83" s="55">
        <f t="shared" si="12"/>
        <v>0</v>
      </c>
      <c r="O83" s="55">
        <f t="shared" si="12"/>
        <v>0</v>
      </c>
      <c r="P83" s="55">
        <f t="shared" si="12"/>
        <v>0</v>
      </c>
      <c r="Q83" s="55">
        <f>E83+F83+G83+H83+I83+J83+K83+L83+M83+N83+O83+P83</f>
        <v>15249009.309999999</v>
      </c>
    </row>
    <row r="84" spans="1:17" ht="19.5" thickBot="1" x14ac:dyDescent="0.35">
      <c r="A84" s="32"/>
      <c r="B84" s="29"/>
      <c r="C84" s="56">
        <v>0</v>
      </c>
      <c r="D84" s="26"/>
      <c r="E84" s="30">
        <v>0</v>
      </c>
      <c r="F84" s="30">
        <v>0</v>
      </c>
      <c r="G84" s="30">
        <v>0</v>
      </c>
      <c r="H84" s="30">
        <v>0</v>
      </c>
      <c r="I84" s="30">
        <v>0</v>
      </c>
      <c r="J84" s="30">
        <v>0</v>
      </c>
      <c r="K84" s="30">
        <v>0</v>
      </c>
      <c r="L84" s="30">
        <v>0</v>
      </c>
      <c r="M84" s="30">
        <v>0</v>
      </c>
      <c r="N84" s="30">
        <v>0</v>
      </c>
      <c r="O84" s="30">
        <v>0</v>
      </c>
      <c r="P84" s="30"/>
      <c r="Q84" s="57"/>
    </row>
    <row r="85" spans="1:17" ht="19.5" thickBot="1" x14ac:dyDescent="0.35">
      <c r="A85" s="58" t="s">
        <v>67</v>
      </c>
      <c r="B85" s="59"/>
      <c r="C85" s="60">
        <v>0</v>
      </c>
      <c r="D85" s="57">
        <v>0</v>
      </c>
      <c r="E85" s="57">
        <v>0</v>
      </c>
      <c r="F85" s="57">
        <v>0</v>
      </c>
      <c r="G85" s="30">
        <v>0</v>
      </c>
      <c r="H85" s="30">
        <v>0</v>
      </c>
      <c r="I85" s="57">
        <v>0</v>
      </c>
      <c r="J85" s="57">
        <v>0</v>
      </c>
      <c r="K85" s="57">
        <v>0</v>
      </c>
      <c r="L85" s="57">
        <v>0</v>
      </c>
      <c r="M85" s="57">
        <v>0</v>
      </c>
      <c r="N85" s="57">
        <v>0</v>
      </c>
      <c r="O85" s="57">
        <v>0</v>
      </c>
      <c r="P85" s="57">
        <v>0</v>
      </c>
      <c r="Q85" s="57">
        <v>0</v>
      </c>
    </row>
    <row r="86" spans="1:17" ht="37.5" x14ac:dyDescent="0.3">
      <c r="A86" s="20" t="s">
        <v>68</v>
      </c>
      <c r="B86" s="29"/>
      <c r="C86" s="25">
        <v>0</v>
      </c>
      <c r="D86" s="57">
        <v>0</v>
      </c>
      <c r="E86" s="57">
        <v>0</v>
      </c>
      <c r="F86" s="57">
        <v>0</v>
      </c>
      <c r="G86" s="30">
        <v>0</v>
      </c>
      <c r="H86" s="30">
        <v>0</v>
      </c>
      <c r="I86" s="57">
        <v>0</v>
      </c>
      <c r="J86" s="57">
        <v>0</v>
      </c>
      <c r="K86" s="57">
        <v>0</v>
      </c>
      <c r="L86" s="57">
        <v>0</v>
      </c>
      <c r="M86" s="57">
        <v>0</v>
      </c>
      <c r="N86" s="57">
        <v>0</v>
      </c>
      <c r="O86" s="57">
        <v>0</v>
      </c>
      <c r="P86" s="57">
        <v>0</v>
      </c>
      <c r="Q86" s="57">
        <f t="shared" ref="Q86:Q91" si="13">SUM(F86:F86)</f>
        <v>0</v>
      </c>
    </row>
    <row r="87" spans="1:17" ht="57" thickBot="1" x14ac:dyDescent="0.35">
      <c r="A87" s="24" t="s">
        <v>69</v>
      </c>
      <c r="B87" s="29"/>
      <c r="C87" s="25">
        <v>0</v>
      </c>
      <c r="D87" s="57">
        <v>0</v>
      </c>
      <c r="E87" s="57">
        <v>0</v>
      </c>
      <c r="F87" s="57">
        <v>0</v>
      </c>
      <c r="G87" s="30">
        <v>0</v>
      </c>
      <c r="H87" s="30">
        <v>0</v>
      </c>
      <c r="I87" s="57">
        <v>0</v>
      </c>
      <c r="J87" s="57">
        <v>0</v>
      </c>
      <c r="K87" s="57">
        <v>0</v>
      </c>
      <c r="L87" s="57">
        <v>0</v>
      </c>
      <c r="M87" s="57">
        <v>0</v>
      </c>
      <c r="N87" s="57">
        <v>0</v>
      </c>
      <c r="O87" s="57">
        <v>0</v>
      </c>
      <c r="P87" s="57">
        <v>0</v>
      </c>
      <c r="Q87" s="57">
        <f t="shared" si="13"/>
        <v>0</v>
      </c>
    </row>
    <row r="88" spans="1:17" ht="57" thickBot="1" x14ac:dyDescent="0.35">
      <c r="A88" s="24" t="s">
        <v>70</v>
      </c>
      <c r="B88" s="29"/>
      <c r="C88" s="60">
        <v>0</v>
      </c>
      <c r="D88" s="57">
        <v>0</v>
      </c>
      <c r="E88" s="57">
        <v>0</v>
      </c>
      <c r="F88" s="57">
        <v>0</v>
      </c>
      <c r="G88" s="30">
        <v>0</v>
      </c>
      <c r="H88" s="30">
        <v>0</v>
      </c>
      <c r="I88" s="57">
        <v>0</v>
      </c>
      <c r="J88" s="57">
        <v>0</v>
      </c>
      <c r="K88" s="57">
        <v>0</v>
      </c>
      <c r="L88" s="57">
        <v>0</v>
      </c>
      <c r="M88" s="57">
        <v>0</v>
      </c>
      <c r="N88" s="57">
        <v>0</v>
      </c>
      <c r="O88" s="57">
        <v>0</v>
      </c>
      <c r="P88" s="57">
        <v>0</v>
      </c>
      <c r="Q88" s="57">
        <f t="shared" si="13"/>
        <v>0</v>
      </c>
    </row>
    <row r="89" spans="1:17" ht="18.75" x14ac:dyDescent="0.3">
      <c r="A89" s="20" t="s">
        <v>71</v>
      </c>
      <c r="B89" s="29"/>
      <c r="C89" s="25">
        <v>0</v>
      </c>
      <c r="D89" s="57">
        <v>0</v>
      </c>
      <c r="E89" s="57">
        <v>0</v>
      </c>
      <c r="F89" s="57">
        <v>0</v>
      </c>
      <c r="G89" s="30">
        <v>0</v>
      </c>
      <c r="H89" s="30">
        <v>0</v>
      </c>
      <c r="I89" s="57">
        <v>0</v>
      </c>
      <c r="J89" s="57">
        <v>0</v>
      </c>
      <c r="K89" s="57">
        <v>0</v>
      </c>
      <c r="L89" s="57">
        <v>0</v>
      </c>
      <c r="M89" s="57">
        <v>0</v>
      </c>
      <c r="N89" s="57">
        <v>0</v>
      </c>
      <c r="O89" s="57"/>
      <c r="P89" s="57">
        <v>0</v>
      </c>
      <c r="Q89" s="57">
        <f t="shared" si="13"/>
        <v>0</v>
      </c>
    </row>
    <row r="90" spans="1:17" ht="19.5" thickBot="1" x14ac:dyDescent="0.35">
      <c r="A90" s="31" t="s">
        <v>72</v>
      </c>
      <c r="B90" s="29"/>
      <c r="C90" s="25">
        <v>0</v>
      </c>
      <c r="D90" s="57">
        <v>0</v>
      </c>
      <c r="E90" s="57">
        <v>0</v>
      </c>
      <c r="F90" s="57">
        <v>0</v>
      </c>
      <c r="G90" s="30">
        <v>0</v>
      </c>
      <c r="H90" s="30">
        <v>0</v>
      </c>
      <c r="I90" s="57">
        <v>0</v>
      </c>
      <c r="J90" s="57">
        <v>0</v>
      </c>
      <c r="K90" s="57">
        <v>0</v>
      </c>
      <c r="L90" s="57">
        <v>0</v>
      </c>
      <c r="M90" s="57">
        <v>0</v>
      </c>
      <c r="N90" s="57">
        <v>0</v>
      </c>
      <c r="O90" s="57">
        <v>0</v>
      </c>
      <c r="P90" s="57">
        <v>0</v>
      </c>
      <c r="Q90" s="57">
        <f t="shared" si="13"/>
        <v>0</v>
      </c>
    </row>
    <row r="91" spans="1:17" ht="19.5" thickBot="1" x14ac:dyDescent="0.35">
      <c r="A91" s="31" t="s">
        <v>73</v>
      </c>
      <c r="B91" s="29"/>
      <c r="C91" s="60">
        <v>0</v>
      </c>
      <c r="D91" s="57">
        <v>0</v>
      </c>
      <c r="E91" s="57">
        <v>0</v>
      </c>
      <c r="F91" s="57">
        <v>0</v>
      </c>
      <c r="G91" s="30">
        <v>0</v>
      </c>
      <c r="H91" s="30">
        <v>0</v>
      </c>
      <c r="I91" s="57">
        <v>0</v>
      </c>
      <c r="J91" s="57">
        <v>0</v>
      </c>
      <c r="K91" s="57">
        <v>0</v>
      </c>
      <c r="L91" s="57">
        <v>0</v>
      </c>
      <c r="M91" s="57">
        <v>0</v>
      </c>
      <c r="N91" s="57">
        <v>0</v>
      </c>
      <c r="O91" s="57">
        <v>0</v>
      </c>
      <c r="P91" s="57">
        <v>0</v>
      </c>
      <c r="Q91" s="57">
        <f t="shared" si="13"/>
        <v>0</v>
      </c>
    </row>
    <row r="92" spans="1:17" ht="19.5" thickBot="1" x14ac:dyDescent="0.35">
      <c r="A92" s="31"/>
      <c r="B92" s="29"/>
      <c r="C92" s="25">
        <v>0</v>
      </c>
      <c r="D92" s="57"/>
      <c r="E92" s="57"/>
      <c r="F92" s="57"/>
      <c r="G92" s="30">
        <v>0</v>
      </c>
      <c r="H92" s="30">
        <v>0</v>
      </c>
      <c r="I92" s="57">
        <v>0</v>
      </c>
      <c r="J92" s="57">
        <v>0</v>
      </c>
      <c r="K92" s="57">
        <v>0</v>
      </c>
      <c r="L92" s="57">
        <v>0</v>
      </c>
      <c r="M92" s="57">
        <v>0</v>
      </c>
      <c r="N92" s="57">
        <v>0</v>
      </c>
      <c r="O92" s="57">
        <v>0</v>
      </c>
      <c r="P92" s="57">
        <v>0</v>
      </c>
      <c r="Q92" s="57"/>
    </row>
    <row r="93" spans="1:17" ht="19.5" thickBot="1" x14ac:dyDescent="0.35">
      <c r="A93" s="31"/>
      <c r="B93" s="29"/>
      <c r="C93" s="60">
        <v>0</v>
      </c>
      <c r="D93" s="57"/>
      <c r="E93" s="57"/>
      <c r="F93" s="57"/>
      <c r="G93" s="30">
        <v>0</v>
      </c>
      <c r="H93" s="30">
        <v>0</v>
      </c>
      <c r="I93" s="57">
        <v>0</v>
      </c>
      <c r="J93" s="57">
        <v>0</v>
      </c>
      <c r="K93" s="57">
        <v>0</v>
      </c>
      <c r="L93" s="57">
        <v>0</v>
      </c>
      <c r="M93" s="57">
        <v>0</v>
      </c>
      <c r="N93" s="57">
        <v>0</v>
      </c>
      <c r="O93" s="57">
        <v>0</v>
      </c>
      <c r="P93" s="57">
        <v>0</v>
      </c>
      <c r="Q93" s="57"/>
    </row>
    <row r="94" spans="1:17" ht="18.75" x14ac:dyDescent="0.3">
      <c r="A94" s="61" t="s">
        <v>74</v>
      </c>
      <c r="B94" s="29"/>
      <c r="C94" s="62"/>
      <c r="D94" s="57">
        <v>0</v>
      </c>
      <c r="E94" s="57">
        <v>0</v>
      </c>
      <c r="F94" s="57">
        <v>0</v>
      </c>
      <c r="G94" s="30">
        <v>0</v>
      </c>
      <c r="H94" s="30">
        <v>0</v>
      </c>
      <c r="I94" s="57">
        <v>0</v>
      </c>
      <c r="J94" s="57">
        <v>0</v>
      </c>
      <c r="K94" s="57">
        <v>0</v>
      </c>
      <c r="L94" s="57"/>
      <c r="M94" s="57"/>
      <c r="N94" s="57">
        <v>0</v>
      </c>
      <c r="O94" s="57">
        <v>0</v>
      </c>
      <c r="P94" s="57">
        <v>0</v>
      </c>
      <c r="Q94" s="57">
        <f>SUM(F94:F94)</f>
        <v>0</v>
      </c>
    </row>
    <row r="95" spans="1:17" ht="57" thickBot="1" x14ac:dyDescent="0.35">
      <c r="A95" s="24" t="s">
        <v>75</v>
      </c>
      <c r="B95" s="29"/>
      <c r="C95" s="63">
        <v>0</v>
      </c>
      <c r="D95" s="57">
        <v>0</v>
      </c>
      <c r="E95" s="57">
        <v>0</v>
      </c>
      <c r="F95" s="57">
        <v>0</v>
      </c>
      <c r="G95" s="30">
        <v>0</v>
      </c>
      <c r="H95" s="30">
        <v>0</v>
      </c>
      <c r="I95" s="57">
        <v>0</v>
      </c>
      <c r="J95" s="57">
        <v>0</v>
      </c>
      <c r="K95" s="57">
        <v>0</v>
      </c>
      <c r="L95" s="57">
        <v>0</v>
      </c>
      <c r="M95" s="57">
        <v>0</v>
      </c>
      <c r="N95" s="57">
        <v>0</v>
      </c>
      <c r="O95" s="57">
        <v>0</v>
      </c>
      <c r="P95" s="57">
        <v>0</v>
      </c>
      <c r="Q95" s="57">
        <f>SUM(F95:F95)</f>
        <v>0</v>
      </c>
    </row>
    <row r="96" spans="1:17" ht="38.25" thickTop="1" x14ac:dyDescent="0.25">
      <c r="A96" s="53" t="s">
        <v>76</v>
      </c>
      <c r="B96" s="54"/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  <c r="N96" s="19">
        <v>0</v>
      </c>
      <c r="O96" s="19">
        <v>0</v>
      </c>
      <c r="P96" s="19">
        <v>0</v>
      </c>
      <c r="Q96" s="19">
        <v>0</v>
      </c>
    </row>
    <row r="97" spans="1:19" ht="18.75" x14ac:dyDescent="0.3">
      <c r="A97" s="64"/>
      <c r="B97" s="42"/>
      <c r="C97" s="65"/>
      <c r="D97" s="43"/>
      <c r="E97" s="50"/>
      <c r="F97" s="50"/>
      <c r="G97" s="50"/>
      <c r="H97" s="50"/>
      <c r="I97" s="50"/>
      <c r="J97" s="50"/>
      <c r="K97" s="50"/>
      <c r="L97" s="50"/>
      <c r="M97" s="50"/>
      <c r="N97" s="50">
        <v>0</v>
      </c>
      <c r="O97" s="50">
        <v>0</v>
      </c>
      <c r="P97" s="50">
        <v>0</v>
      </c>
      <c r="Q97" s="66"/>
    </row>
    <row r="98" spans="1:19" ht="21" customHeight="1" x14ac:dyDescent="0.25">
      <c r="A98" s="67" t="s">
        <v>77</v>
      </c>
      <c r="B98" s="68"/>
      <c r="C98" s="69">
        <f>+C83+C96</f>
        <v>92529619</v>
      </c>
      <c r="D98" s="69">
        <f>+D16</f>
        <v>0</v>
      </c>
      <c r="E98" s="69">
        <f>+E16</f>
        <v>228000</v>
      </c>
      <c r="F98" s="69">
        <f t="shared" ref="F98" si="14">+F83+F96</f>
        <v>3076681.51</v>
      </c>
      <c r="G98" s="69">
        <f>G61+G35+G18+G25+G83+G71</f>
        <v>2106323.56</v>
      </c>
      <c r="H98" s="69">
        <f>H61+H35+H18+H25</f>
        <v>10162716.77</v>
      </c>
      <c r="I98" s="69">
        <f>I61+I35+I18+I25</f>
        <v>728449.25</v>
      </c>
      <c r="J98" s="69">
        <f>J61+J35+J18+J25+J71</f>
        <v>0</v>
      </c>
      <c r="K98" s="69">
        <f>K61+K35+K18+K25+K71</f>
        <v>0</v>
      </c>
      <c r="L98" s="69">
        <f>L61+L35+L18+L25+L71</f>
        <v>0</v>
      </c>
      <c r="M98" s="69">
        <f>M61+M35+M18+M25+M71</f>
        <v>0</v>
      </c>
      <c r="N98" s="69">
        <v>0</v>
      </c>
      <c r="O98" s="69">
        <v>0</v>
      </c>
      <c r="P98" s="69">
        <f>+P71+P61+P35+P25+P18</f>
        <v>0</v>
      </c>
      <c r="Q98" s="69">
        <f>Q83</f>
        <v>15249009.309999999</v>
      </c>
      <c r="S98" s="7"/>
    </row>
    <row r="99" spans="1:19" ht="18.75" x14ac:dyDescent="0.3">
      <c r="A99" s="102" t="s">
        <v>118</v>
      </c>
      <c r="B99" s="101"/>
      <c r="C99" s="101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1"/>
    </row>
    <row r="100" spans="1:19" ht="18.75" x14ac:dyDescent="0.3">
      <c r="A100" s="102" t="s">
        <v>124</v>
      </c>
      <c r="B100" s="101"/>
      <c r="C100" s="101"/>
      <c r="D100" s="70"/>
      <c r="E100" s="70"/>
      <c r="F100" s="70"/>
      <c r="G100" s="70"/>
      <c r="H100" s="70"/>
      <c r="I100" s="70"/>
      <c r="J100" s="70"/>
      <c r="K100" s="70"/>
      <c r="L100" s="70"/>
      <c r="M100" s="70"/>
      <c r="N100" s="70"/>
      <c r="O100" s="70"/>
      <c r="P100" s="70"/>
      <c r="Q100" s="71"/>
    </row>
    <row r="101" spans="1:19" ht="18.75" x14ac:dyDescent="0.3">
      <c r="A101" s="102" t="s">
        <v>125</v>
      </c>
      <c r="B101" s="101"/>
      <c r="C101" s="101"/>
      <c r="D101" s="89"/>
      <c r="E101" s="90"/>
      <c r="F101" s="91"/>
      <c r="G101" s="91"/>
      <c r="H101" s="91"/>
      <c r="I101" s="70"/>
      <c r="J101" s="70"/>
      <c r="K101" s="70"/>
      <c r="L101" s="70"/>
      <c r="M101" s="70"/>
      <c r="N101" s="70"/>
      <c r="O101" s="70"/>
      <c r="P101" s="70"/>
      <c r="Q101" s="71"/>
    </row>
    <row r="102" spans="1:19" ht="18.75" x14ac:dyDescent="0.3">
      <c r="A102" s="72"/>
      <c r="B102" s="70"/>
      <c r="C102" s="70"/>
      <c r="D102" s="99"/>
      <c r="E102" s="99"/>
      <c r="F102" s="99"/>
      <c r="G102" s="91"/>
      <c r="H102" s="91"/>
      <c r="I102" s="70"/>
      <c r="J102" s="70"/>
      <c r="K102" s="70"/>
      <c r="L102" s="70"/>
      <c r="M102" s="70"/>
      <c r="N102" s="70"/>
      <c r="O102" s="70"/>
      <c r="P102" s="70"/>
      <c r="Q102" s="71"/>
    </row>
    <row r="103" spans="1:19" ht="18.75" x14ac:dyDescent="0.3">
      <c r="A103" s="72"/>
      <c r="B103" s="70"/>
      <c r="C103" s="70"/>
      <c r="D103" s="89"/>
      <c r="E103" s="90"/>
      <c r="F103" s="91"/>
      <c r="G103" s="91"/>
      <c r="H103" s="91"/>
      <c r="I103" s="70"/>
      <c r="J103" s="70"/>
      <c r="K103" s="70"/>
      <c r="L103" s="70"/>
      <c r="M103" s="70"/>
      <c r="N103" s="70"/>
      <c r="O103" s="70"/>
      <c r="P103" s="70"/>
      <c r="Q103" s="71"/>
    </row>
    <row r="104" spans="1:19" ht="18.75" x14ac:dyDescent="0.3">
      <c r="A104" s="96" t="s">
        <v>110</v>
      </c>
      <c r="B104" s="97"/>
      <c r="C104" s="97"/>
      <c r="D104" s="99"/>
      <c r="E104" s="99"/>
      <c r="F104" s="99"/>
      <c r="G104" s="91"/>
      <c r="H104" s="91"/>
      <c r="I104" s="70"/>
      <c r="J104" s="70"/>
      <c r="K104" s="70"/>
      <c r="L104" s="70"/>
      <c r="M104" s="70"/>
      <c r="N104" s="70"/>
      <c r="O104" s="70"/>
      <c r="P104" s="70"/>
      <c r="Q104" s="71"/>
    </row>
    <row r="105" spans="1:19" ht="18.75" x14ac:dyDescent="0.3">
      <c r="A105" s="98"/>
      <c r="B105" s="98"/>
      <c r="C105" s="98"/>
      <c r="D105" s="99"/>
      <c r="E105" s="90"/>
      <c r="F105" s="90"/>
      <c r="G105" s="91"/>
      <c r="H105" s="91"/>
      <c r="I105" s="70"/>
      <c r="J105" s="70"/>
      <c r="K105" s="70"/>
      <c r="L105" s="70"/>
      <c r="M105" s="70"/>
      <c r="N105" s="70"/>
      <c r="O105" s="70"/>
      <c r="P105" s="70"/>
      <c r="Q105" s="71"/>
    </row>
    <row r="106" spans="1:19" ht="18.75" x14ac:dyDescent="0.3">
      <c r="A106" s="96" t="s">
        <v>111</v>
      </c>
      <c r="B106" s="97"/>
      <c r="C106" s="97"/>
      <c r="D106" s="89"/>
      <c r="E106" s="90"/>
      <c r="F106" s="91"/>
      <c r="G106" s="91"/>
      <c r="H106" s="100"/>
      <c r="I106" s="70"/>
      <c r="J106" s="70"/>
      <c r="K106" s="70"/>
      <c r="L106" s="70"/>
      <c r="M106" s="70"/>
      <c r="N106" s="70"/>
      <c r="O106" s="70"/>
      <c r="P106" s="70"/>
      <c r="Q106" s="71"/>
    </row>
    <row r="107" spans="1:19" ht="23.25" x14ac:dyDescent="0.3">
      <c r="A107" s="98" t="s">
        <v>107</v>
      </c>
      <c r="B107" s="98"/>
      <c r="C107" s="98"/>
      <c r="D107" s="89"/>
      <c r="E107" s="90"/>
      <c r="F107" s="91"/>
      <c r="G107" s="91"/>
      <c r="H107" s="100"/>
      <c r="I107" s="74"/>
      <c r="J107" s="74"/>
      <c r="K107" s="74"/>
      <c r="L107" s="74"/>
      <c r="M107" s="74"/>
      <c r="N107" s="74"/>
      <c r="O107" s="74"/>
      <c r="P107" s="74"/>
      <c r="Q107" s="70"/>
    </row>
    <row r="108" spans="1:19" ht="26.25" x14ac:dyDescent="0.4">
      <c r="A108" s="98"/>
      <c r="B108" s="98"/>
      <c r="C108" s="98"/>
      <c r="D108" s="89"/>
      <c r="E108" s="90"/>
      <c r="F108" s="91"/>
      <c r="G108" s="91"/>
      <c r="H108" s="100"/>
      <c r="I108" s="75"/>
      <c r="J108" s="75"/>
      <c r="K108" s="75"/>
      <c r="L108" s="75"/>
      <c r="M108" s="75"/>
      <c r="N108" s="75"/>
      <c r="O108" s="75"/>
      <c r="P108" s="75"/>
      <c r="Q108" s="76"/>
    </row>
    <row r="109" spans="1:19" ht="26.25" x14ac:dyDescent="0.4">
      <c r="A109" s="100" t="s">
        <v>112</v>
      </c>
      <c r="B109" s="97"/>
      <c r="C109" s="97"/>
      <c r="D109" s="89"/>
      <c r="E109" s="90"/>
      <c r="F109" s="91"/>
      <c r="G109" s="91"/>
      <c r="H109" s="100"/>
      <c r="I109" s="75"/>
      <c r="J109" s="75"/>
      <c r="K109" s="75"/>
      <c r="L109" s="75"/>
      <c r="M109" s="75"/>
      <c r="N109" s="75"/>
      <c r="O109" s="75"/>
      <c r="P109" s="75"/>
      <c r="Q109" s="76"/>
    </row>
    <row r="110" spans="1:19" ht="26.25" x14ac:dyDescent="0.4">
      <c r="A110" s="100" t="s">
        <v>108</v>
      </c>
      <c r="B110" s="97"/>
      <c r="C110" s="97"/>
      <c r="D110" s="89"/>
      <c r="E110" s="90"/>
      <c r="F110" s="91"/>
      <c r="G110" s="91"/>
      <c r="H110" s="100"/>
      <c r="I110" s="75"/>
      <c r="J110" s="75"/>
      <c r="K110" s="75"/>
      <c r="L110" s="75"/>
      <c r="M110" s="75"/>
      <c r="N110" s="75"/>
      <c r="O110" s="75"/>
      <c r="P110" s="75"/>
      <c r="Q110" s="76"/>
    </row>
    <row r="111" spans="1:19" ht="26.25" x14ac:dyDescent="0.4">
      <c r="A111" s="100" t="s">
        <v>109</v>
      </c>
      <c r="B111" s="97"/>
      <c r="C111" s="97"/>
      <c r="D111" s="99"/>
      <c r="E111" s="99"/>
      <c r="F111" s="99"/>
      <c r="G111" s="91"/>
      <c r="H111" s="100"/>
      <c r="I111" s="75"/>
      <c r="J111" s="75"/>
      <c r="K111" s="75"/>
      <c r="L111" s="75"/>
      <c r="M111" s="75"/>
      <c r="N111" s="75"/>
      <c r="O111" s="75"/>
      <c r="P111" s="75"/>
      <c r="Q111" s="76"/>
    </row>
    <row r="112" spans="1:19" ht="26.25" x14ac:dyDescent="0.4">
      <c r="A112" s="100"/>
      <c r="B112" s="97"/>
      <c r="C112" s="97"/>
      <c r="D112" s="99"/>
      <c r="E112" s="90"/>
      <c r="F112" s="90"/>
      <c r="G112" s="91"/>
      <c r="H112" s="100"/>
      <c r="I112" s="75"/>
      <c r="J112" s="75"/>
      <c r="K112" s="75"/>
      <c r="L112" s="75"/>
      <c r="M112" s="75"/>
      <c r="N112" s="75"/>
      <c r="O112" s="75"/>
      <c r="P112" s="75"/>
      <c r="Q112" s="76"/>
    </row>
    <row r="113" spans="1:17" ht="26.25" x14ac:dyDescent="0.4">
      <c r="A113" s="96" t="s">
        <v>115</v>
      </c>
      <c r="B113" s="97"/>
      <c r="C113" s="97"/>
      <c r="D113" s="89"/>
      <c r="E113" s="90"/>
      <c r="F113" s="91"/>
      <c r="G113" s="91"/>
      <c r="H113" s="100"/>
      <c r="I113" s="75"/>
      <c r="J113" s="75"/>
      <c r="K113" s="75"/>
      <c r="L113" s="75"/>
      <c r="M113" s="75"/>
      <c r="N113" s="75"/>
      <c r="O113" s="75"/>
      <c r="P113" s="75"/>
      <c r="Q113" s="76"/>
    </row>
    <row r="114" spans="1:17" ht="26.25" x14ac:dyDescent="0.4">
      <c r="A114" s="98" t="s">
        <v>113</v>
      </c>
      <c r="B114" s="98"/>
      <c r="C114" s="98"/>
      <c r="D114" s="87"/>
      <c r="E114" s="87"/>
      <c r="F114" s="87"/>
      <c r="G114" s="87"/>
      <c r="H114" s="87"/>
      <c r="I114" s="87"/>
      <c r="J114" s="87"/>
      <c r="K114" s="87"/>
      <c r="L114" s="75"/>
      <c r="M114" s="75"/>
      <c r="N114" s="75"/>
      <c r="O114" s="75"/>
      <c r="P114" s="75"/>
      <c r="Q114" s="76"/>
    </row>
    <row r="115" spans="1:17" ht="26.25" x14ac:dyDescent="0.4">
      <c r="A115" s="98" t="s">
        <v>114</v>
      </c>
      <c r="B115" s="98"/>
      <c r="C115" s="98"/>
      <c r="D115" s="89"/>
      <c r="E115" s="90"/>
      <c r="F115" s="91"/>
      <c r="G115" s="91"/>
      <c r="H115" s="91"/>
      <c r="I115" s="87"/>
      <c r="J115" s="87"/>
      <c r="K115" s="87"/>
      <c r="L115" s="75"/>
      <c r="M115" s="75"/>
      <c r="N115" s="75"/>
      <c r="O115" s="75"/>
      <c r="P115" s="75"/>
      <c r="Q115" s="76"/>
    </row>
    <row r="116" spans="1:17" ht="26.25" customHeight="1" x14ac:dyDescent="0.4">
      <c r="A116" s="100"/>
      <c r="B116" s="97"/>
      <c r="C116" s="97"/>
      <c r="D116" s="89"/>
      <c r="E116" s="90"/>
      <c r="F116" s="91"/>
      <c r="G116" s="91"/>
      <c r="H116" s="91"/>
      <c r="I116" s="87"/>
      <c r="J116" s="87"/>
      <c r="K116" s="87"/>
      <c r="L116" s="75"/>
      <c r="M116" s="75"/>
      <c r="N116" s="75"/>
      <c r="O116" s="75"/>
      <c r="P116" s="75"/>
      <c r="Q116" s="76"/>
    </row>
    <row r="117" spans="1:17" ht="26.25" x14ac:dyDescent="0.4">
      <c r="A117" s="87"/>
      <c r="B117" s="87"/>
      <c r="C117" s="87"/>
      <c r="D117" s="89"/>
      <c r="E117" s="90"/>
      <c r="F117" s="91"/>
      <c r="G117" s="91"/>
      <c r="H117" s="91"/>
      <c r="I117" s="87"/>
      <c r="J117" s="87"/>
      <c r="K117" s="87"/>
      <c r="L117" s="75"/>
      <c r="M117" s="75"/>
      <c r="N117" s="75"/>
      <c r="O117" s="75"/>
      <c r="P117" s="75"/>
      <c r="Q117" s="76"/>
    </row>
    <row r="118" spans="1:17" ht="26.25" x14ac:dyDescent="0.4">
      <c r="A118" s="70"/>
      <c r="B118" s="88"/>
      <c r="C118" s="88"/>
      <c r="D118" s="92"/>
      <c r="E118" s="92"/>
      <c r="F118" s="91"/>
      <c r="G118" s="91"/>
      <c r="H118" s="91"/>
      <c r="I118" s="89"/>
      <c r="J118" s="90"/>
      <c r="K118" s="91"/>
      <c r="L118" s="75"/>
      <c r="M118" s="75"/>
      <c r="N118" s="75"/>
      <c r="O118" s="75"/>
      <c r="P118" s="75"/>
      <c r="Q118" s="76"/>
    </row>
    <row r="119" spans="1:17" ht="26.25" x14ac:dyDescent="0.4">
      <c r="A119" s="108" t="s">
        <v>120</v>
      </c>
      <c r="B119" s="108"/>
      <c r="C119" s="108"/>
      <c r="D119" s="94"/>
      <c r="E119" s="94"/>
      <c r="F119" s="91"/>
      <c r="G119" s="91"/>
      <c r="H119" s="91"/>
      <c r="I119" s="108" t="s">
        <v>117</v>
      </c>
      <c r="J119" s="108"/>
      <c r="K119" s="108"/>
      <c r="L119" s="75"/>
      <c r="M119" s="75"/>
      <c r="N119" s="75"/>
      <c r="O119" s="75"/>
      <c r="P119" s="75"/>
      <c r="Q119" s="76"/>
    </row>
    <row r="120" spans="1:17" ht="26.25" x14ac:dyDescent="0.4">
      <c r="A120" s="109" t="s">
        <v>121</v>
      </c>
      <c r="B120" s="109"/>
      <c r="C120" s="109"/>
      <c r="D120" s="92"/>
      <c r="E120" s="92"/>
      <c r="F120" s="91"/>
      <c r="G120" s="91"/>
      <c r="H120" s="91"/>
      <c r="I120" s="109" t="s">
        <v>104</v>
      </c>
      <c r="J120" s="109"/>
      <c r="K120" s="109"/>
      <c r="L120" s="75"/>
      <c r="M120" s="75"/>
      <c r="N120" s="75"/>
      <c r="O120" s="75"/>
      <c r="P120" s="75"/>
      <c r="Q120" s="76"/>
    </row>
    <row r="121" spans="1:17" ht="26.25" x14ac:dyDescent="0.4">
      <c r="A121" s="108" t="s">
        <v>119</v>
      </c>
      <c r="B121" s="108"/>
      <c r="C121" s="108"/>
      <c r="D121" s="91"/>
      <c r="E121" s="91"/>
      <c r="F121" s="91"/>
      <c r="G121" s="91"/>
      <c r="H121" s="91"/>
      <c r="I121" s="108" t="s">
        <v>89</v>
      </c>
      <c r="J121" s="108"/>
      <c r="K121" s="108"/>
      <c r="L121" s="75"/>
      <c r="M121" s="75"/>
      <c r="N121" s="75"/>
      <c r="O121" s="75"/>
      <c r="P121" s="75"/>
      <c r="Q121" s="76"/>
    </row>
    <row r="122" spans="1:17" ht="26.25" customHeight="1" x14ac:dyDescent="0.4">
      <c r="A122" s="110" t="s">
        <v>116</v>
      </c>
      <c r="B122" s="110"/>
      <c r="C122" s="91"/>
      <c r="D122" s="108" t="s">
        <v>123</v>
      </c>
      <c r="E122" s="108"/>
      <c r="F122" s="108"/>
      <c r="G122" s="108"/>
      <c r="H122" s="91"/>
      <c r="I122" s="91"/>
      <c r="J122" s="93" t="s">
        <v>90</v>
      </c>
      <c r="K122" s="91"/>
      <c r="L122" s="75"/>
      <c r="M122" s="75"/>
      <c r="N122" s="75"/>
      <c r="O122" s="75"/>
      <c r="P122" s="75"/>
      <c r="Q122" s="76"/>
    </row>
    <row r="123" spans="1:17" ht="26.25" customHeight="1" x14ac:dyDescent="0.4">
      <c r="A123" s="70"/>
      <c r="B123" s="95"/>
      <c r="C123" s="95"/>
      <c r="D123" s="109" t="s">
        <v>122</v>
      </c>
      <c r="E123" s="109"/>
      <c r="F123" s="109"/>
      <c r="G123" s="109"/>
      <c r="H123" s="91"/>
      <c r="I123" s="92"/>
      <c r="J123" s="92"/>
      <c r="K123" s="92"/>
      <c r="L123" s="75"/>
      <c r="M123" s="75"/>
      <c r="N123" s="75"/>
      <c r="O123" s="75"/>
      <c r="P123" s="75"/>
      <c r="Q123" s="76"/>
    </row>
    <row r="124" spans="1:17" ht="26.25" customHeight="1" x14ac:dyDescent="0.4">
      <c r="A124" s="70"/>
      <c r="B124" s="88"/>
      <c r="C124" s="88"/>
      <c r="D124" s="108" t="s">
        <v>96</v>
      </c>
      <c r="E124" s="108"/>
      <c r="F124" s="108"/>
      <c r="G124" s="108"/>
      <c r="H124" s="91"/>
      <c r="I124" s="91"/>
      <c r="J124" s="90"/>
      <c r="K124" s="91"/>
      <c r="L124" s="76"/>
      <c r="M124" s="76"/>
      <c r="N124" s="76"/>
      <c r="O124" s="76"/>
      <c r="P124" s="76"/>
      <c r="Q124" s="76"/>
    </row>
    <row r="125" spans="1:17" ht="37.5" customHeight="1" x14ac:dyDescent="0.4">
      <c r="A125" s="70"/>
      <c r="B125" s="88"/>
      <c r="C125" s="88"/>
      <c r="D125" s="110" t="s">
        <v>105</v>
      </c>
      <c r="E125" s="110"/>
      <c r="F125" s="110"/>
      <c r="G125" s="110"/>
      <c r="H125" s="91"/>
      <c r="I125" s="91"/>
      <c r="J125" s="90"/>
      <c r="K125" s="91"/>
      <c r="L125" s="76"/>
      <c r="M125" s="76"/>
      <c r="N125" s="76"/>
      <c r="O125" s="76"/>
      <c r="P125" s="76"/>
      <c r="Q125" s="76"/>
    </row>
    <row r="126" spans="1:17" ht="26.25" x14ac:dyDescent="0.4">
      <c r="A126" s="70"/>
      <c r="B126" s="88"/>
      <c r="C126" s="88"/>
      <c r="D126" s="91"/>
      <c r="E126" s="91"/>
      <c r="F126" s="91"/>
      <c r="G126" s="91"/>
      <c r="H126" s="91"/>
      <c r="I126" s="91"/>
      <c r="J126" s="90"/>
      <c r="K126" s="91"/>
      <c r="L126" s="76"/>
      <c r="M126" s="76"/>
      <c r="N126" s="76"/>
      <c r="O126" s="76"/>
      <c r="P126" s="76"/>
      <c r="Q126" s="76"/>
    </row>
    <row r="127" spans="1:17" ht="26.25" x14ac:dyDescent="0.4">
      <c r="A127" s="70"/>
      <c r="B127" s="88"/>
      <c r="C127" s="88"/>
      <c r="D127" s="9"/>
      <c r="E127" s="9"/>
      <c r="F127" s="9"/>
      <c r="G127" s="9"/>
      <c r="H127" s="9"/>
      <c r="I127" s="91"/>
      <c r="J127" s="90"/>
      <c r="K127" s="91"/>
      <c r="L127" s="76"/>
      <c r="M127" s="76"/>
      <c r="N127" s="76"/>
      <c r="O127" s="76"/>
      <c r="P127" s="76"/>
      <c r="Q127" s="76"/>
    </row>
    <row r="128" spans="1:17" ht="26.25" x14ac:dyDescent="0.4">
      <c r="A128" s="70"/>
      <c r="B128" s="88"/>
      <c r="C128" s="88"/>
      <c r="D128" s="75"/>
      <c r="E128" s="75"/>
      <c r="F128" s="75"/>
      <c r="G128" s="76"/>
      <c r="H128" s="76"/>
      <c r="I128" s="91"/>
      <c r="J128" s="90"/>
      <c r="K128" s="91"/>
      <c r="L128" s="76"/>
      <c r="M128" s="76"/>
      <c r="N128" s="76"/>
      <c r="O128" s="76"/>
      <c r="P128" s="76"/>
      <c r="Q128" s="76"/>
    </row>
    <row r="129" spans="1:17" ht="26.25" x14ac:dyDescent="0.4">
      <c r="A129" s="70"/>
      <c r="B129" s="88"/>
      <c r="C129" s="88"/>
      <c r="D129" s="75"/>
      <c r="E129" s="75"/>
      <c r="F129" s="75"/>
      <c r="G129" s="76"/>
      <c r="H129" s="76"/>
      <c r="I129" s="91"/>
      <c r="J129" s="90"/>
      <c r="K129" s="91"/>
      <c r="L129" s="76"/>
      <c r="M129" s="76"/>
      <c r="N129" s="76"/>
      <c r="O129" s="76"/>
      <c r="P129" s="76"/>
      <c r="Q129" s="76"/>
    </row>
    <row r="130" spans="1:17" ht="26.25" x14ac:dyDescent="0.4">
      <c r="B130" s="3"/>
      <c r="C130" s="3"/>
      <c r="D130" s="75"/>
      <c r="E130" s="75"/>
      <c r="F130" s="75"/>
      <c r="G130" s="76"/>
      <c r="H130" s="76"/>
      <c r="I130" s="9"/>
      <c r="J130" s="86"/>
      <c r="K130" s="9"/>
      <c r="L130" s="76"/>
      <c r="M130" s="76"/>
      <c r="N130" s="76"/>
      <c r="O130" s="76"/>
      <c r="P130" s="76"/>
      <c r="Q130" s="76"/>
    </row>
    <row r="131" spans="1:17" ht="26.25" x14ac:dyDescent="0.4">
      <c r="A131" s="76"/>
      <c r="B131" s="76"/>
      <c r="C131" s="76"/>
      <c r="D131" s="75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</row>
    <row r="132" spans="1:17" ht="26.25" x14ac:dyDescent="0.4">
      <c r="A132" s="76"/>
      <c r="B132" s="76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  <c r="N132" s="76"/>
      <c r="O132" s="76"/>
      <c r="P132" s="76"/>
      <c r="Q132" s="76"/>
    </row>
    <row r="133" spans="1:17" ht="26.25" x14ac:dyDescent="0.4">
      <c r="A133" s="76"/>
      <c r="B133" s="76"/>
      <c r="C133" s="76"/>
      <c r="I133" s="76"/>
      <c r="J133" s="76"/>
      <c r="K133" s="76"/>
    </row>
    <row r="134" spans="1:17" ht="26.25" x14ac:dyDescent="0.4">
      <c r="A134" s="76"/>
      <c r="B134" s="76"/>
      <c r="C134" s="76"/>
      <c r="I134" s="76"/>
      <c r="J134" s="76"/>
      <c r="K134" s="76"/>
    </row>
    <row r="135" spans="1:17" ht="26.25" x14ac:dyDescent="0.4">
      <c r="A135" s="76"/>
      <c r="B135" s="76"/>
      <c r="C135" s="76"/>
      <c r="I135" s="76"/>
      <c r="J135" s="76"/>
      <c r="K135" s="76"/>
    </row>
  </sheetData>
  <mergeCells count="18">
    <mergeCell ref="D122:G122"/>
    <mergeCell ref="D123:G123"/>
    <mergeCell ref="D124:G124"/>
    <mergeCell ref="D125:G125"/>
    <mergeCell ref="A122:B122"/>
    <mergeCell ref="I119:K119"/>
    <mergeCell ref="A120:C120"/>
    <mergeCell ref="I120:K120"/>
    <mergeCell ref="A121:C121"/>
    <mergeCell ref="I121:K121"/>
    <mergeCell ref="A119:C119"/>
    <mergeCell ref="E14:H14"/>
    <mergeCell ref="A9:Q9"/>
    <mergeCell ref="A10:Q10"/>
    <mergeCell ref="A11:Q11"/>
    <mergeCell ref="A12:Q12"/>
    <mergeCell ref="A13:Q13"/>
    <mergeCell ref="I14:L14"/>
  </mergeCells>
  <printOptions horizontalCentered="1"/>
  <pageMargins left="0.7" right="0.7" top="0.75" bottom="0.75" header="0.3" footer="0.3"/>
  <pageSetup scale="33" fitToHeight="0" orientation="landscape" r:id="rId1"/>
  <headerFooter>
    <oddFooter>Página &amp;P</oddFooter>
  </headerFooter>
  <ignoredErrors>
    <ignoredError sqref="E53 E61 E71 E76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EJECUCION MENSUAL 2025</vt:lpstr>
      <vt:lpstr>'EJECUCION MENSUAL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desire reyes</cp:lastModifiedBy>
  <cp:revision/>
  <cp:lastPrinted>2025-06-09T18:37:38Z</cp:lastPrinted>
  <dcterms:created xsi:type="dcterms:W3CDTF">2018-04-17T18:57:16Z</dcterms:created>
  <dcterms:modified xsi:type="dcterms:W3CDTF">2025-06-09T18:37:47Z</dcterms:modified>
  <cp:category/>
  <cp:contentStatus/>
</cp:coreProperties>
</file>