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desire\Desktop\PRESUPUESTO 2025\"/>
    </mc:Choice>
  </mc:AlternateContent>
  <bookViews>
    <workbookView xWindow="0" yWindow="0" windowWidth="20490" windowHeight="7650"/>
  </bookViews>
  <sheets>
    <sheet name="EJECUCION MENSUAL 2025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5" i="1" l="1"/>
  <c r="H15" i="1"/>
  <c r="H9" i="1"/>
  <c r="D16" i="1" l="1"/>
  <c r="C51" i="1"/>
  <c r="C25" i="1"/>
  <c r="C15" i="1"/>
  <c r="C9" i="1"/>
  <c r="G51" i="1"/>
  <c r="G25" i="1"/>
  <c r="G15" i="1"/>
  <c r="G9" i="1"/>
  <c r="G73" i="1"/>
  <c r="C73" i="1" l="1"/>
  <c r="C8" i="1" s="1"/>
  <c r="C86" i="1" s="1"/>
  <c r="E15" i="1"/>
  <c r="E9" i="1"/>
  <c r="D18" i="1"/>
  <c r="D17" i="1"/>
  <c r="F15" i="1"/>
  <c r="F25" i="1"/>
  <c r="E25" i="1"/>
  <c r="F9" i="1"/>
  <c r="B51" i="1" l="1"/>
  <c r="B25" i="1"/>
  <c r="B15" i="1"/>
  <c r="D10" i="1"/>
  <c r="D14" i="1"/>
  <c r="D56" i="1"/>
  <c r="F73" i="1"/>
  <c r="P84" i="1"/>
  <c r="O84" i="1"/>
  <c r="N84" i="1"/>
  <c r="M84" i="1"/>
  <c r="D80" i="1"/>
  <c r="O79" i="1"/>
  <c r="M79" i="1"/>
  <c r="K79" i="1"/>
  <c r="F79" i="1"/>
  <c r="F75" i="1" s="1"/>
  <c r="D79" i="1"/>
  <c r="P75" i="1"/>
  <c r="O75" i="1"/>
  <c r="K75" i="1"/>
  <c r="K84" i="1" s="1"/>
  <c r="D72" i="1"/>
  <c r="D71" i="1"/>
  <c r="D70" i="1"/>
  <c r="D69" i="1"/>
  <c r="D68" i="1"/>
  <c r="D67" i="1"/>
  <c r="D66" i="1"/>
  <c r="C66" i="1"/>
  <c r="B66" i="1"/>
  <c r="D65" i="1"/>
  <c r="D64" i="1"/>
  <c r="D63" i="1"/>
  <c r="D62" i="1"/>
  <c r="P61" i="1"/>
  <c r="O61" i="1"/>
  <c r="N61" i="1"/>
  <c r="D61" i="1"/>
  <c r="C61" i="1"/>
  <c r="D60" i="1"/>
  <c r="D59" i="1"/>
  <c r="D58" i="1"/>
  <c r="D57" i="1"/>
  <c r="D55" i="1"/>
  <c r="D54" i="1"/>
  <c r="D53" i="1"/>
  <c r="D52" i="1"/>
  <c r="P51" i="1"/>
  <c r="P73" i="1" s="1"/>
  <c r="O51" i="1"/>
  <c r="O73" i="1" s="1"/>
  <c r="O8" i="1" s="1"/>
  <c r="N51" i="1"/>
  <c r="M51" i="1"/>
  <c r="L51" i="1"/>
  <c r="K51" i="1"/>
  <c r="J51" i="1"/>
  <c r="I51" i="1"/>
  <c r="H51" i="1"/>
  <c r="D50" i="1"/>
  <c r="D49" i="1"/>
  <c r="D48" i="1"/>
  <c r="D47" i="1"/>
  <c r="D46" i="1"/>
  <c r="D45" i="1"/>
  <c r="D44" i="1"/>
  <c r="D43" i="1"/>
  <c r="C43" i="1"/>
  <c r="B43" i="1"/>
  <c r="D42" i="1"/>
  <c r="D41" i="1"/>
  <c r="D40" i="1"/>
  <c r="D39" i="1"/>
  <c r="D38" i="1"/>
  <c r="D37" i="1"/>
  <c r="D36" i="1"/>
  <c r="P35" i="1"/>
  <c r="O35" i="1"/>
  <c r="N35" i="1"/>
  <c r="M35" i="1"/>
  <c r="L35" i="1"/>
  <c r="J35" i="1"/>
  <c r="I35" i="1"/>
  <c r="G35" i="1"/>
  <c r="E35" i="1"/>
  <c r="D35" i="1" s="1"/>
  <c r="C35" i="1"/>
  <c r="D34" i="1"/>
  <c r="D33" i="1"/>
  <c r="D32" i="1"/>
  <c r="D31" i="1"/>
  <c r="D30" i="1"/>
  <c r="D29" i="1"/>
  <c r="D28" i="1"/>
  <c r="D27" i="1"/>
  <c r="D26" i="1"/>
  <c r="P25" i="1"/>
  <c r="O25" i="1"/>
  <c r="N25" i="1"/>
  <c r="M25" i="1"/>
  <c r="L25" i="1"/>
  <c r="K25" i="1"/>
  <c r="J25" i="1"/>
  <c r="I25" i="1"/>
  <c r="D24" i="1"/>
  <c r="D23" i="1"/>
  <c r="D22" i="1"/>
  <c r="D21" i="1"/>
  <c r="D20" i="1"/>
  <c r="D19" i="1"/>
  <c r="P15" i="1"/>
  <c r="O15" i="1"/>
  <c r="N15" i="1"/>
  <c r="M15" i="1"/>
  <c r="L15" i="1"/>
  <c r="K15" i="1"/>
  <c r="J15" i="1"/>
  <c r="I15" i="1"/>
  <c r="D15" i="1"/>
  <c r="D13" i="1"/>
  <c r="D12" i="1"/>
  <c r="D11" i="1"/>
  <c r="P9" i="1"/>
  <c r="O9" i="1"/>
  <c r="N9" i="1"/>
  <c r="M9" i="1"/>
  <c r="L9" i="1"/>
  <c r="K9" i="1"/>
  <c r="J9" i="1"/>
  <c r="I9" i="1"/>
  <c r="B9" i="1"/>
  <c r="F8" i="1" l="1"/>
  <c r="F86" i="1"/>
  <c r="B73" i="1"/>
  <c r="B86" i="1" s="1"/>
  <c r="N73" i="1"/>
  <c r="N8" i="1" s="1"/>
  <c r="M73" i="1"/>
  <c r="M8" i="1" s="1"/>
  <c r="L73" i="1"/>
  <c r="L8" i="1" s="1"/>
  <c r="D9" i="1"/>
  <c r="K73" i="1"/>
  <c r="K8" i="1" s="1"/>
  <c r="J73" i="1"/>
  <c r="J86" i="1" s="1"/>
  <c r="I73" i="1"/>
  <c r="I86" i="1" s="1"/>
  <c r="H73" i="1"/>
  <c r="H8" i="1" s="1"/>
  <c r="D8" i="1" s="1"/>
  <c r="D25" i="1"/>
  <c r="G86" i="1"/>
  <c r="D51" i="1"/>
  <c r="P8" i="1"/>
  <c r="P86" i="1"/>
  <c r="O86" i="1"/>
  <c r="F84" i="1"/>
  <c r="D84" i="1" s="1"/>
  <c r="D75" i="1"/>
  <c r="E73" i="1"/>
  <c r="E8" i="1" l="1"/>
  <c r="B8" i="1"/>
  <c r="N86" i="1"/>
  <c r="M86" i="1"/>
  <c r="L86" i="1"/>
  <c r="K86" i="1"/>
  <c r="J8" i="1"/>
  <c r="I8" i="1"/>
  <c r="H86" i="1"/>
  <c r="G8" i="1"/>
  <c r="D73" i="1"/>
  <c r="E86" i="1"/>
  <c r="D86" i="1" l="1"/>
</calcChain>
</file>

<file path=xl/sharedStrings.xml><?xml version="1.0" encoding="utf-8"?>
<sst xmlns="http://schemas.openxmlformats.org/spreadsheetml/2006/main" count="123" uniqueCount="123">
  <si>
    <t xml:space="preserve">MINISTERIO DE DEFENSA </t>
  </si>
  <si>
    <t>HOSPITAL CENTRAL DE LAS FUERZAS ARMAS</t>
  </si>
  <si>
    <t xml:space="preserve">Ejecución de Gastos y Aplicaciones Financieras </t>
  </si>
  <si>
    <t>En RD$</t>
  </si>
  <si>
    <t xml:space="preserve">  </t>
  </si>
  <si>
    <t xml:space="preserve">                                    FONDO GENERAL</t>
  </si>
  <si>
    <t>Detalle</t>
  </si>
  <si>
    <t>Presupuesto Aprobado</t>
  </si>
  <si>
    <t>Presupuesto Modificado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</si>
  <si>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</si>
  <si>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</si>
  <si>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</si>
  <si>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</si>
  <si>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</si>
  <si>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</si>
  <si>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</si>
  <si>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</si>
  <si>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</si>
  <si>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</t>
  </si>
  <si>
    <t>Oct</t>
  </si>
  <si>
    <t>Nov</t>
  </si>
  <si>
    <t>Dic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</si>
  <si>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</si>
  <si>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</si>
  <si>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</si>
  <si>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</si>
  <si>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</si>
  <si>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</si>
  <si>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</si>
  <si>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</si>
  <si>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</si>
  <si>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</si>
  <si>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</si>
  <si>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</si>
  <si>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</si>
  <si>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</si>
  <si>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</si>
  <si>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</si>
  <si>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</si>
  <si>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</si>
  <si>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</si>
  <si>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</si>
  <si>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</si>
  <si>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</si>
  <si>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</si>
  <si>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</si>
  <si>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</si>
  <si>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</si>
  <si>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</si>
  <si>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</si>
  <si>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</si>
  <si>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</si>
  <si>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</si>
  <si>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</si>
  <si>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</si>
  <si>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</si>
  <si>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</si>
  <si>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</si>
  <si>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</si>
  <si>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</si>
  <si>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</si>
  <si>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</si>
  <si>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</si>
  <si>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</si>
  <si>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</si>
  <si>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</si>
  <si>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</si>
  <si>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</si>
  <si>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</si>
  <si>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</si>
  <si>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</si>
  <si>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</si>
  <si>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</si>
  <si>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</si>
  <si>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</si>
  <si>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</si>
  <si>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</si>
  <si>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</si>
  <si>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</si>
  <si>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</si>
  <si>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</si>
  <si>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</si>
  <si>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</si>
  <si>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</si>
  <si>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</si>
  <si>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</si>
  <si>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</si>
  <si>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</si>
  <si>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</si>
  <si>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</si>
  <si>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</si>
  <si>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</si>
  <si>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</si>
  <si>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</si>
  <si>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</si>
  <si>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</si>
  <si>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</si>
  <si>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</si>
  <si>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</si>
  <si>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10-0100-100.</t>
  </si>
  <si>
    <r>
      <t xml:space="preserve"> Ejecución presupuestaria</t>
    </r>
    <r>
      <rPr>
        <sz val="11"/>
        <color rgb="FF202124"/>
        <rFont val="Arial"/>
        <family val="2"/>
      </rPr>
      <t xml:space="preserve">: Etapa del proceso presupuestario en la que se perciben los ingresos </t>
    </r>
  </si>
  <si>
    <t xml:space="preserve">y se atienden las obligaciones de gastos de conformidad con los créditos presupuestarios (apropiaciones) </t>
  </si>
  <si>
    <t>autorizadas en la Ley de presupuesto General del Estado, aprobada anualmente por el Congreso Nacional.</t>
  </si>
  <si>
    <t xml:space="preserve"> Tte Coronel Contador, E.R.D</t>
  </si>
  <si>
    <t>Sub-Director de Auditoria</t>
  </si>
  <si>
    <t>Revisado por:</t>
  </si>
  <si>
    <t>Director Financiero</t>
  </si>
  <si>
    <t>Autorizado por:</t>
  </si>
  <si>
    <r>
      <t xml:space="preserve">Presupuesto Aprobado: </t>
    </r>
    <r>
      <rPr>
        <sz val="11"/>
        <color rgb="FF202124"/>
        <rFont val="Arial"/>
        <family val="2"/>
      </rPr>
      <t>Se refiere al presupuesto aprobado en la Ley de presupuesto.</t>
    </r>
  </si>
  <si>
    <t>un presupuesto complementario.</t>
  </si>
  <si>
    <r>
      <t xml:space="preserve">Presupuesto Modificado: </t>
    </r>
    <r>
      <rPr>
        <sz val="11"/>
        <color rgb="FF202124"/>
        <rFont val="Arial"/>
        <family val="2"/>
      </rPr>
      <t xml:space="preserve">Se refiere al presupuesto aprobado en caso de que el Congreso Nacional apruebe </t>
    </r>
  </si>
  <si>
    <r>
      <rPr>
        <b/>
        <sz val="11"/>
        <color rgb="FF202124"/>
        <rFont val="Arial"/>
        <family val="2"/>
      </rPr>
      <t>Total Devengado</t>
    </r>
    <r>
      <rPr>
        <sz val="11"/>
        <color rgb="FF202124"/>
        <rFont val="Arial"/>
        <family val="2"/>
      </rPr>
      <t xml:space="preserve">: Son los recursos financieros que surgen con la obligacion de pago por la recepcion de </t>
    </r>
  </si>
  <si>
    <t xml:space="preserve">conformidad de obras, bienes y los oportunamente contratados o, en los casos de gastos sin contraprestacion, </t>
  </si>
  <si>
    <t>por haberse cumplido los requisitos adminitrativos dispuestos por el reglamento de la presente Ley.</t>
  </si>
  <si>
    <t>Licda LEOMARY MELINA FRANCO MARTINEZ</t>
  </si>
  <si>
    <t>Capitán de Corbeta Contadora, ARD</t>
  </si>
  <si>
    <t>Encargada de Presupuesto</t>
  </si>
  <si>
    <t xml:space="preserve">                                    preparado por:</t>
  </si>
  <si>
    <t>Lic. JOSE MANUEL JOSE PEREZ</t>
  </si>
  <si>
    <t xml:space="preserve">  Coronel Contador, E.R.D</t>
  </si>
  <si>
    <t xml:space="preserve"> Lic. RAMON O. MENDEZ MEDRANO</t>
  </si>
  <si>
    <t>Fecha de registro:  Del 01 de ABRIL del 2025.</t>
  </si>
  <si>
    <t>Fecha de imputación: Hasta el 30 de ABRIL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</si>
</sst>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rgb="FF202124"/>
      <name val="Arial"/>
      <family val="2"/>
    </font>
    <font>
      <sz val="11"/>
      <color rgb="FF202124"/>
      <name val="Arial"/>
      <family val="2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5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1" applyNumberFormat="1" applyFont="1" applyBorder="1" applyAlignment="1">
      <alignment vertical="center"/>
    </xf>
    <xf numFmtId="0" fontId="2" fillId="0" borderId="0" xfId="1" applyNumberFormat="1" applyFont="1" applyBorder="1" applyAlignment="1">
      <alignment horizontal="center" vertical="center" wrapText="1"/>
    </xf>
    <xf numFmtId="0" fontId="2" fillId="0" borderId="0" xfId="1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43" fontId="0" fillId="0" borderId="0" xfId="1" applyFont="1" applyAlignment="1"/>
    <xf numFmtId="0" fontId="0" fillId="0" borderId="0" xfId="0" applyAlignment="1">
      <alignment wrapText="1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43" fontId="5" fillId="2" borderId="0" xfId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43" fontId="0" fillId="0" borderId="0" xfId="0" applyNumberFormat="1"/>
    <xf numFmtId="0" fontId="5" fillId="0" borderId="1" xfId="0" applyFont="1" applyBorder="1" applyAlignment="1">
      <alignment horizontal="left" vertical="center" wrapText="1"/>
    </xf>
    <xf numFmtId="43" fontId="5" fillId="0" borderId="1" xfId="1" applyFont="1" applyBorder="1" applyAlignment="1">
      <alignment horizontal="left" vertical="center"/>
    </xf>
    <xf numFmtId="43" fontId="5" fillId="0" borderId="1" xfId="1" applyFont="1" applyBorder="1" applyAlignment="1">
      <alignment vertical="center" wrapText="1"/>
    </xf>
    <xf numFmtId="43" fontId="5" fillId="0" borderId="1" xfId="1" applyFont="1" applyBorder="1" applyAlignment="1">
      <alignment horizontal="left" vertical="center" wrapText="1"/>
    </xf>
    <xf numFmtId="43" fontId="0" fillId="0" borderId="0" xfId="1" applyFont="1"/>
    <xf numFmtId="0" fontId="5" fillId="0" borderId="0" xfId="0" applyFont="1" applyAlignment="1">
      <alignment vertical="center" wrapText="1"/>
    </xf>
    <xf numFmtId="43" fontId="5" fillId="0" borderId="0" xfId="1" applyFont="1" applyAlignment="1">
      <alignment vertical="center" wrapText="1"/>
    </xf>
    <xf numFmtId="43" fontId="5" fillId="0" borderId="0" xfId="1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 wrapText="1"/>
    </xf>
    <xf numFmtId="43" fontId="6" fillId="0" borderId="0" xfId="1" applyFont="1" applyAlignment="1">
      <alignment horizontal="left" vertical="center" wrapText="1"/>
    </xf>
    <xf numFmtId="43" fontId="6" fillId="0" borderId="0" xfId="1" applyFont="1" applyAlignment="1">
      <alignment vertical="center" wrapText="1"/>
    </xf>
    <xf numFmtId="43" fontId="6" fillId="0" borderId="0" xfId="1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43" fontId="5" fillId="0" borderId="0" xfId="1" applyFont="1" applyAlignment="1">
      <alignment horizontal="left" vertical="center" wrapText="1"/>
    </xf>
    <xf numFmtId="43" fontId="5" fillId="0" borderId="0" xfId="1" applyFont="1" applyAlignment="1">
      <alignment horizontal="left" vertical="center"/>
    </xf>
    <xf numFmtId="43" fontId="6" fillId="0" borderId="0" xfId="1" applyFont="1" applyFill="1" applyAlignment="1">
      <alignment horizontal="left" vertical="center" wrapText="1"/>
    </xf>
    <xf numFmtId="43" fontId="6" fillId="0" borderId="0" xfId="1" applyFont="1" applyAlignment="1">
      <alignment vertical="center"/>
    </xf>
    <xf numFmtId="0" fontId="6" fillId="0" borderId="0" xfId="0" applyFont="1" applyAlignment="1">
      <alignment vertical="center"/>
    </xf>
    <xf numFmtId="0" fontId="5" fillId="3" borderId="2" xfId="0" applyFont="1" applyFill="1" applyBorder="1" applyAlignment="1">
      <alignment horizontal="left" vertical="center" wrapText="1"/>
    </xf>
    <xf numFmtId="43" fontId="5" fillId="3" borderId="2" xfId="1" applyFont="1" applyFill="1" applyBorder="1" applyAlignment="1">
      <alignment horizontal="left" vertical="center" wrapText="1"/>
    </xf>
    <xf numFmtId="43" fontId="5" fillId="3" borderId="2" xfId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43" fontId="5" fillId="2" borderId="0" xfId="1" applyFont="1" applyFill="1" applyBorder="1" applyAlignment="1">
      <alignment horizontal="left" vertical="center" wrapText="1"/>
    </xf>
    <xf numFmtId="43" fontId="5" fillId="2" borderId="2" xfId="1" applyFont="1" applyFill="1" applyBorder="1" applyAlignment="1">
      <alignment horizontal="center" vertical="center" wrapText="1"/>
    </xf>
    <xf numFmtId="43" fontId="5" fillId="2" borderId="0" xfId="1" applyFont="1" applyFill="1" applyBorder="1" applyAlignment="1">
      <alignment horizontal="center" vertical="center"/>
    </xf>
    <xf numFmtId="0" fontId="6" fillId="0" borderId="0" xfId="0" applyFont="1"/>
    <xf numFmtId="43" fontId="6" fillId="0" borderId="0" xfId="1" applyFont="1"/>
    <xf numFmtId="0" fontId="6" fillId="0" borderId="0" xfId="0" applyFont="1" applyAlignment="1">
      <alignment wrapText="1"/>
    </xf>
    <xf numFmtId="43" fontId="6" fillId="0" borderId="0" xfId="1" applyFont="1" applyAlignment="1">
      <alignment wrapText="1"/>
    </xf>
    <xf numFmtId="43" fontId="6" fillId="0" borderId="0" xfId="0" applyNumberFormat="1" applyFont="1" applyAlignment="1">
      <alignment wrapText="1"/>
    </xf>
    <xf numFmtId="0" fontId="7" fillId="0" borderId="0" xfId="0" applyFont="1"/>
    <xf numFmtId="43" fontId="6" fillId="0" borderId="0" xfId="1" applyFont="1" applyAlignment="1"/>
    <xf numFmtId="43" fontId="9" fillId="0" borderId="0" xfId="1" applyFont="1" applyAlignment="1"/>
    <xf numFmtId="43" fontId="9" fillId="0" borderId="0" xfId="1" applyFont="1" applyAlignment="1">
      <alignment wrapText="1"/>
    </xf>
    <xf numFmtId="43" fontId="1" fillId="0" borderId="0" xfId="1" applyFont="1" applyAlignment="1">
      <alignment wrapText="1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vertical="center" wrapText="1"/>
    </xf>
    <xf numFmtId="0" fontId="11" fillId="0" borderId="0" xfId="0" applyFont="1" applyAlignment="1">
      <alignment horizontal="center" wrapText="1"/>
    </xf>
    <xf numFmtId="0" fontId="11" fillId="0" borderId="0" xfId="0" applyFont="1" applyAlignment="1">
      <alignment horizontal="center"/>
    </xf>
    <xf numFmtId="43" fontId="12" fillId="0" borderId="0" xfId="1" applyFont="1" applyAlignment="1">
      <alignment wrapText="1"/>
    </xf>
    <xf numFmtId="43" fontId="0" fillId="0" borderId="0" xfId="1" applyFont="1" applyAlignment="1">
      <alignment wrapText="1"/>
    </xf>
    <xf numFmtId="0" fontId="8" fillId="0" borderId="0" xfId="0" applyFont="1"/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2" fillId="0" borderId="0" xfId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1343540</xdr:colOff>
      <xdr:row>0</xdr:row>
      <xdr:rowOff>66845</xdr:rowOff>
    </xdr:from>
    <xdr:to>
      <xdr:col>3</xdr:col>
      <xdr:colOff>441852</xdr:colOff>
      <xdr:row>5</xdr:row>
      <xdr:rowOff>114300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43540" y="66845"/>
          <a:ext cx="2355862" cy="1104730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95250</xdr:colOff>
      <xdr:row>0</xdr:row>
      <xdr:rowOff>75222</xdr:rowOff>
    </xdr:from>
    <xdr:to>
      <xdr:col>12</xdr:col>
      <xdr:colOff>376489</xdr:colOff>
      <xdr:row>0</xdr:row>
      <xdr:rowOff>77643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029825" y="75222"/>
          <a:ext cx="1100389" cy="2421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638176</xdr:colOff>
      <xdr:row>0</xdr:row>
      <xdr:rowOff>0</xdr:rowOff>
    </xdr:from>
    <xdr:to>
      <xdr:col>13</xdr:col>
      <xdr:colOff>554521</xdr:colOff>
      <xdr:row>5</xdr:row>
      <xdr:rowOff>114300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72751" y="0"/>
          <a:ext cx="1554645" cy="1171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T120"/>
  <sheetViews>
    <sheetView showGridLines="0" tabSelected="1" topLeftCell="A4" workbookViewId="0">
      <selection activeCell="D12" sqref="D12"/>
    </sheetView>
  </sheetViews>
  <sheetFormatPr baseColWidth="10" defaultColWidth="9.140625" defaultRowHeight="15" x14ac:dyDescent="0.25"/>
  <cols>
    <col min="1" max="1" width="20.7109375" customWidth="1"/>
    <col min="2" max="2" width="14.140625" style="24" customWidth="1"/>
    <col min="3" max="3" width="14" style="24" customWidth="1"/>
    <col min="4" max="4" width="13.5703125" style="14" customWidth="1"/>
    <col min="5" max="5" width="12.140625" style="14" customWidth="1"/>
    <col min="6" max="6" width="12.5703125" style="14" customWidth="1"/>
    <col min="7" max="9" width="12.42578125" style="14" customWidth="1"/>
    <col min="10" max="10" width="12.28515625" style="63" customWidth="1"/>
    <col min="11" max="13" width="12.28515625" style="14" customWidth="1"/>
    <col min="14" max="14" width="12.5703125" style="14" customWidth="1"/>
    <col min="15" max="15" width="12.42578125" style="14" customWidth="1"/>
    <col min="16" max="16" width="12.5703125" bestFit="1" customWidth="1"/>
    <col min="17" max="18" width="6" bestFit="1" customWidth="1"/>
    <col min="19" max="20" width="7" bestFit="1" customWidth="1"/>
  </cols>
  <sheetData>
    <row r="1" spans="1:20" ht="18.75" customHeight="1" x14ac:dyDescent="0.25">
      <c r="A1" s="1"/>
      <c r="B1" s="1"/>
      <c r="C1" s="1"/>
      <c r="D1" s="69" t="s">
        <v>0</v>
      </c>
      <c r="E1" s="69"/>
      <c r="F1" s="69"/>
      <c r="G1" s="69"/>
      <c r="H1" s="69"/>
      <c r="I1" s="69"/>
      <c r="J1" s="69"/>
      <c r="K1" s="69"/>
      <c r="L1" s="2"/>
      <c r="M1" s="2"/>
      <c r="N1" s="2"/>
      <c r="O1" s="2"/>
      <c r="P1" s="3"/>
    </row>
    <row r="2" spans="1:20" ht="18.75" customHeight="1" x14ac:dyDescent="0.25">
      <c r="A2" s="4"/>
      <c r="B2" s="4"/>
      <c r="C2" s="4"/>
      <c r="D2" s="69" t="s">
        <v>1</v>
      </c>
      <c r="E2" s="69"/>
      <c r="F2" s="69"/>
      <c r="G2" s="69"/>
      <c r="H2" s="69"/>
      <c r="I2" s="69"/>
      <c r="J2" s="69"/>
      <c r="K2" s="69"/>
      <c r="L2" s="2"/>
      <c r="M2" s="2"/>
      <c r="N2" s="2"/>
      <c r="O2" s="2"/>
      <c r="P2" s="3"/>
    </row>
    <row r="3" spans="1:20" x14ac:dyDescent="0.25">
      <c r="A3" s="5"/>
      <c r="B3" s="5"/>
      <c r="C3" s="5"/>
      <c r="D3" s="70">
        <v>2025</v>
      </c>
      <c r="E3" s="70"/>
      <c r="F3" s="70"/>
      <c r="G3" s="70"/>
      <c r="H3" s="70"/>
      <c r="I3" s="70"/>
      <c r="J3" s="70"/>
      <c r="K3" s="70"/>
      <c r="L3" s="6"/>
      <c r="M3" s="6"/>
      <c r="N3" s="6"/>
      <c r="O3" s="6"/>
      <c r="P3" s="7"/>
    </row>
    <row r="4" spans="1:20" ht="15.75" customHeight="1" x14ac:dyDescent="0.25">
      <c r="A4" s="8"/>
      <c r="B4" s="8"/>
      <c r="C4" s="8"/>
      <c r="D4" s="71" t="s">
        <v>2</v>
      </c>
      <c r="E4" s="71"/>
      <c r="F4" s="71"/>
      <c r="G4" s="71"/>
      <c r="H4" s="71"/>
      <c r="I4" s="71"/>
      <c r="J4" s="71"/>
      <c r="K4" s="71"/>
      <c r="L4" s="9"/>
      <c r="M4" s="9"/>
      <c r="N4" s="9"/>
      <c r="O4" s="9"/>
      <c r="P4" s="10"/>
    </row>
    <row r="5" spans="1:20" x14ac:dyDescent="0.25">
      <c r="B5"/>
      <c r="C5"/>
      <c r="D5" s="72" t="s">
        <v>3</v>
      </c>
      <c r="E5" s="72"/>
      <c r="F5" s="72"/>
      <c r="G5" s="72"/>
      <c r="H5" s="72"/>
      <c r="I5" s="72"/>
      <c r="J5" s="72"/>
      <c r="K5" s="72"/>
      <c r="L5" s="11"/>
      <c r="M5" s="11"/>
      <c r="N5" s="11"/>
      <c r="O5" s="11"/>
      <c r="P5" s="12"/>
    </row>
    <row r="6" spans="1:20" ht="15" customHeight="1" x14ac:dyDescent="0.25">
      <c r="B6" s="13"/>
      <c r="C6" s="13"/>
      <c r="E6" s="14" t="s">
        <v>4</v>
      </c>
      <c r="F6" s="68" t="s">
        <v>5</v>
      </c>
      <c r="G6" s="68"/>
      <c r="H6" s="68"/>
      <c r="I6" s="68"/>
      <c r="J6" s="68"/>
    </row>
    <row r="7" spans="1:20" ht="22.5" x14ac:dyDescent="0.25">
      <c r="A7" s="15" t="s">
        <v>6</v>
      </c>
      <c r="B7" s="16" t="s">
        <v>7</v>
      </c>
      <c r="C7" s="16" t="s">
        <v>8</v>
      </c>
      <c r="D7" s="16" t="s">
        <v>9</v>
      </c>
      <c r="E7" s="16" t="s">
        <v>10</v>
      </c>
      <c r="F7" s="16" t="s">
        <v>11</v>
      </c>
      <c r="G7" s="16" t="s">
        <v>12</v>
      </c>
      <c r="H7" s="16" t="s">
        <v>13</v>
      </c>
      <c r="I7" s="16" t="s">
        <v>14</v>
      </c>
      <c r="J7" s="17" t="s">
        <v>15</v>
      </c>
      <c r="K7" s="16" t="s">
        <v>16</v>
      </c>
      <c r="L7" s="16" t="s">
        <v>17</v>
      </c>
      <c r="M7" s="16" t="s">
        <v>18</v>
      </c>
      <c r="N7" s="16" t="s">
        <v>19</v>
      </c>
      <c r="O7" s="16" t="s">
        <v>20</v>
      </c>
      <c r="P7" s="18" t="s">
        <v>21</v>
      </c>
      <c r="S7" s="19"/>
      <c r="T7" s="19"/>
    </row>
    <row r="8" spans="1:20" x14ac:dyDescent="0.25">
      <c r="A8" s="20" t="s">
        <v>22</v>
      </c>
      <c r="B8" s="21">
        <f>+B73</f>
        <v>930756707</v>
      </c>
      <c r="C8" s="22">
        <f>+C73</f>
        <v>96529612</v>
      </c>
      <c r="D8" s="23">
        <f>+E8+F8+G8+H8+I8+J8+K8+L8+M8+N8+O8+P8</f>
        <v>315339408.70999998</v>
      </c>
      <c r="E8" s="23">
        <f>+E73</f>
        <v>70005327.980000004</v>
      </c>
      <c r="F8" s="23">
        <f>+F73</f>
        <v>84638587.729999989</v>
      </c>
      <c r="G8" s="23">
        <f t="shared" ref="G8:P8" si="0">+G73</f>
        <v>79883743.960000008</v>
      </c>
      <c r="H8" s="23">
        <f t="shared" si="0"/>
        <v>80811749.040000007</v>
      </c>
      <c r="I8" s="23">
        <f>+I73</f>
        <v>0</v>
      </c>
      <c r="J8" s="23">
        <f t="shared" si="0"/>
        <v>0</v>
      </c>
      <c r="K8" s="23">
        <f>+K73</f>
        <v>0</v>
      </c>
      <c r="L8" s="23">
        <f t="shared" si="0"/>
        <v>0</v>
      </c>
      <c r="M8" s="23">
        <f t="shared" si="0"/>
        <v>0</v>
      </c>
      <c r="N8" s="23">
        <f t="shared" si="0"/>
        <v>0</v>
      </c>
      <c r="O8" s="23">
        <f t="shared" si="0"/>
        <v>0</v>
      </c>
      <c r="P8" s="21">
        <f t="shared" si="0"/>
        <v>0</v>
      </c>
      <c r="Q8" s="24"/>
      <c r="R8" s="24"/>
      <c r="S8" s="24"/>
      <c r="T8" s="24"/>
    </row>
    <row r="9" spans="1:20" s="28" customFormat="1" ht="22.5" x14ac:dyDescent="0.25">
      <c r="A9" s="25" t="s">
        <v>23</v>
      </c>
      <c r="B9" s="26">
        <f>+B10+B11+B14+B13</f>
        <v>752506584</v>
      </c>
      <c r="C9" s="26">
        <f>+C10+C11+C14+C13</f>
        <v>85518832</v>
      </c>
      <c r="D9" s="26">
        <f>+E9+F9+G9+H9+I9+J9+K9+L9+M9+N9+O9+P9</f>
        <v>257264347.22000003</v>
      </c>
      <c r="E9" s="26">
        <f>+E10+E11+E14</f>
        <v>64388631.25</v>
      </c>
      <c r="F9" s="26">
        <f>+F10+F11+F14</f>
        <v>64417848.25</v>
      </c>
      <c r="G9" s="26">
        <f>+G10+G11+G14</f>
        <v>64361156.420000002</v>
      </c>
      <c r="H9" s="26">
        <f>+H10+H11+H14</f>
        <v>64096711.299999997</v>
      </c>
      <c r="I9" s="26">
        <f t="shared" ref="I9:P9" si="1">+I10+I11+I14</f>
        <v>0</v>
      </c>
      <c r="J9" s="26">
        <f t="shared" si="1"/>
        <v>0</v>
      </c>
      <c r="K9" s="26">
        <f>+K10+K11+K14</f>
        <v>0</v>
      </c>
      <c r="L9" s="26">
        <f t="shared" si="1"/>
        <v>0</v>
      </c>
      <c r="M9" s="26">
        <f t="shared" si="1"/>
        <v>0</v>
      </c>
      <c r="N9" s="26">
        <f t="shared" si="1"/>
        <v>0</v>
      </c>
      <c r="O9" s="26">
        <f t="shared" si="1"/>
        <v>0</v>
      </c>
      <c r="P9" s="27">
        <f t="shared" si="1"/>
        <v>0</v>
      </c>
    </row>
    <row r="10" spans="1:20" s="28" customFormat="1" x14ac:dyDescent="0.25">
      <c r="A10" s="29" t="s">
        <v>24</v>
      </c>
      <c r="B10" s="30">
        <v>737293347</v>
      </c>
      <c r="C10" s="30">
        <v>81301883</v>
      </c>
      <c r="D10" s="26">
        <f>+E10+F10+G10+H10+I10+J10+K10+L10+M10+N10+O10+P10</f>
        <v>250676012.17000002</v>
      </c>
      <c r="E10" s="31">
        <v>62745468.079999998</v>
      </c>
      <c r="F10" s="31">
        <v>62768705.380000003</v>
      </c>
      <c r="G10" s="31">
        <v>62708137.020000003</v>
      </c>
      <c r="H10" s="31">
        <v>62453701.689999998</v>
      </c>
      <c r="I10" s="31">
        <v>0</v>
      </c>
      <c r="J10" s="31">
        <v>0</v>
      </c>
      <c r="K10" s="31">
        <v>0</v>
      </c>
      <c r="L10" s="31">
        <v>0</v>
      </c>
      <c r="M10" s="30">
        <v>0</v>
      </c>
      <c r="N10" s="30">
        <v>0</v>
      </c>
      <c r="O10" s="30">
        <v>0</v>
      </c>
      <c r="P10" s="32">
        <v>0</v>
      </c>
    </row>
    <row r="11" spans="1:20" s="28" customFormat="1" x14ac:dyDescent="0.25">
      <c r="A11" s="29" t="s">
        <v>25</v>
      </c>
      <c r="B11" s="30">
        <v>0</v>
      </c>
      <c r="C11" s="30">
        <v>0</v>
      </c>
      <c r="D11" s="26">
        <f>+E11+F11+G11+H11+I11+J11+K11+L11+M11+N11+O11+P11</f>
        <v>0</v>
      </c>
      <c r="E11" s="31">
        <v>0</v>
      </c>
      <c r="F11" s="30">
        <v>0</v>
      </c>
      <c r="G11" s="30">
        <v>0</v>
      </c>
      <c r="H11" s="30">
        <v>0</v>
      </c>
      <c r="I11" s="30">
        <v>0</v>
      </c>
      <c r="J11" s="30">
        <v>0</v>
      </c>
      <c r="K11" s="30">
        <v>0</v>
      </c>
      <c r="L11" s="30">
        <v>0</v>
      </c>
      <c r="M11" s="30">
        <v>0</v>
      </c>
      <c r="N11" s="30">
        <v>0</v>
      </c>
      <c r="O11" s="30">
        <v>0</v>
      </c>
      <c r="P11" s="32">
        <v>0</v>
      </c>
    </row>
    <row r="12" spans="1:20" s="28" customFormat="1" ht="24" customHeight="1" x14ac:dyDescent="0.25">
      <c r="A12" s="29" t="s">
        <v>26</v>
      </c>
      <c r="B12" s="30">
        <v>0</v>
      </c>
      <c r="C12" s="30">
        <v>0</v>
      </c>
      <c r="D12" s="26">
        <f t="shared" ref="D12:D72" si="2">+E12+F12+G12+H12+I12+J12+K12+L12+M12+N12+O12+P12</f>
        <v>0</v>
      </c>
      <c r="E12" s="31">
        <v>0</v>
      </c>
      <c r="F12" s="30">
        <v>0</v>
      </c>
      <c r="G12" s="30">
        <v>0</v>
      </c>
      <c r="H12" s="30">
        <v>0</v>
      </c>
      <c r="I12" s="30">
        <v>0</v>
      </c>
      <c r="J12" s="30">
        <v>0</v>
      </c>
      <c r="K12" s="30">
        <v>0</v>
      </c>
      <c r="L12" s="30">
        <v>0</v>
      </c>
      <c r="M12" s="30">
        <v>0</v>
      </c>
      <c r="N12" s="30">
        <v>0</v>
      </c>
      <c r="O12" s="30">
        <v>0</v>
      </c>
      <c r="P12" s="32">
        <v>0</v>
      </c>
    </row>
    <row r="13" spans="1:20" s="28" customFormat="1" ht="21.75" customHeight="1" x14ac:dyDescent="0.25">
      <c r="A13" s="29" t="s">
        <v>27</v>
      </c>
      <c r="B13" s="30">
        <v>0</v>
      </c>
      <c r="C13" s="30">
        <v>0</v>
      </c>
      <c r="D13" s="26">
        <f t="shared" si="2"/>
        <v>0</v>
      </c>
      <c r="E13" s="31"/>
      <c r="F13" s="30">
        <v>0</v>
      </c>
      <c r="G13" s="30">
        <v>0</v>
      </c>
      <c r="H13" s="30">
        <v>0</v>
      </c>
      <c r="I13" s="30">
        <v>0</v>
      </c>
      <c r="J13" s="30">
        <v>0</v>
      </c>
      <c r="K13" s="30">
        <v>0</v>
      </c>
      <c r="L13" s="30">
        <v>0</v>
      </c>
      <c r="M13" s="30">
        <v>0</v>
      </c>
      <c r="N13" s="30">
        <v>0</v>
      </c>
      <c r="O13" s="30">
        <v>0</v>
      </c>
      <c r="P13" s="32">
        <v>0</v>
      </c>
    </row>
    <row r="14" spans="1:20" s="28" customFormat="1" ht="22.5" x14ac:dyDescent="0.25">
      <c r="A14" s="29" t="s">
        <v>28</v>
      </c>
      <c r="B14" s="30">
        <v>15213237</v>
      </c>
      <c r="C14" s="30">
        <v>4216949</v>
      </c>
      <c r="D14" s="26">
        <f>+E14+F14+G14+H14+I14+J14+K14+L14+M14+N14+O14+P14</f>
        <v>6588335.0499999998</v>
      </c>
      <c r="E14" s="31">
        <v>1643163.17</v>
      </c>
      <c r="F14" s="31">
        <v>1649142.87</v>
      </c>
      <c r="G14" s="31">
        <v>1653019.4</v>
      </c>
      <c r="H14" s="31">
        <v>1643009.61</v>
      </c>
      <c r="I14" s="26">
        <v>0</v>
      </c>
      <c r="J14" s="30">
        <v>0</v>
      </c>
      <c r="K14" s="30">
        <v>0</v>
      </c>
      <c r="L14" s="30">
        <v>0</v>
      </c>
      <c r="M14" s="30">
        <v>0</v>
      </c>
      <c r="N14" s="30">
        <v>0</v>
      </c>
      <c r="O14" s="30">
        <v>0</v>
      </c>
      <c r="P14" s="32">
        <v>0</v>
      </c>
    </row>
    <row r="15" spans="1:20" s="28" customFormat="1" ht="22.5" x14ac:dyDescent="0.25">
      <c r="A15" s="33" t="s">
        <v>29</v>
      </c>
      <c r="B15" s="34">
        <f>+B16+B18+B21+B23+B17+B22+B20+B19+B24</f>
        <v>40341828</v>
      </c>
      <c r="C15" s="34">
        <f>+C16+C18+C21+C23+C17+C20+C22+C19+C24</f>
        <v>11400780</v>
      </c>
      <c r="D15" s="26">
        <f>+E15+F15+G15+H15+I15+J15+K15+L15+M15+N15+O15+P15</f>
        <v>14692758.140000001</v>
      </c>
      <c r="E15" s="26">
        <f>+E18+E16+E21+E17</f>
        <v>3412596.73</v>
      </c>
      <c r="F15" s="34">
        <f>+F16+F22</f>
        <v>3262911.29</v>
      </c>
      <c r="G15" s="34">
        <f>+G18+G16+G20+G21+G22+G23</f>
        <v>4466679.09</v>
      </c>
      <c r="H15" s="34">
        <f>+H18+H16+H20+H21+H22+H23</f>
        <v>3550571.0300000003</v>
      </c>
      <c r="I15" s="34">
        <f>+I18+I16+I20+I21+I22+I23</f>
        <v>0</v>
      </c>
      <c r="J15" s="34">
        <f>+J18+J16+J20+J21+J22+J23</f>
        <v>0</v>
      </c>
      <c r="K15" s="34">
        <f>+K18+K16+K20+K21+K22+K23+K24</f>
        <v>0</v>
      </c>
      <c r="L15" s="34">
        <f>+L18+L16+L20+L22+L17+L23+L24</f>
        <v>0</v>
      </c>
      <c r="M15" s="34">
        <f>+M18+M16+M20+M21+M22+M23+M17</f>
        <v>0</v>
      </c>
      <c r="N15" s="34">
        <f>+N18+N16+N20+N21+N22+N23</f>
        <v>0</v>
      </c>
      <c r="O15" s="34">
        <f>+O18+O16+O20+O21+O22+O23</f>
        <v>0</v>
      </c>
      <c r="P15" s="35">
        <f>+P18+P16+P20+P21+P22+P23</f>
        <v>0</v>
      </c>
    </row>
    <row r="16" spans="1:20" s="28" customFormat="1" x14ac:dyDescent="0.25">
      <c r="A16" s="29" t="s">
        <v>30</v>
      </c>
      <c r="B16" s="30">
        <v>34170212</v>
      </c>
      <c r="C16" s="30">
        <v>1300000</v>
      </c>
      <c r="D16" s="26">
        <f>+E16+F16+G16+H16+I16+J16+K16+L16+M16+N16+O16+P16</f>
        <v>7963079.2200000007</v>
      </c>
      <c r="E16" s="31">
        <v>0</v>
      </c>
      <c r="F16" s="31">
        <v>2894314.69</v>
      </c>
      <c r="G16" s="31">
        <v>2485447.9700000002</v>
      </c>
      <c r="H16" s="31">
        <v>2583316.56</v>
      </c>
      <c r="I16" s="31">
        <v>0</v>
      </c>
      <c r="J16" s="31">
        <v>0</v>
      </c>
      <c r="K16" s="31">
        <v>0</v>
      </c>
      <c r="L16" s="31">
        <v>0</v>
      </c>
      <c r="M16" s="30">
        <v>0</v>
      </c>
      <c r="N16" s="30">
        <v>0</v>
      </c>
      <c r="O16" s="30">
        <v>0</v>
      </c>
      <c r="P16" s="32">
        <v>0</v>
      </c>
    </row>
    <row r="17" spans="1:16" s="28" customFormat="1" ht="33.75" x14ac:dyDescent="0.25">
      <c r="A17" s="29" t="s">
        <v>31</v>
      </c>
      <c r="B17" s="30">
        <v>0</v>
      </c>
      <c r="C17" s="30">
        <v>0</v>
      </c>
      <c r="D17" s="26">
        <f>+E17+F17+G17+H17+I17+J17+K17+L17+M17+N17+O17+P17</f>
        <v>2651586.13</v>
      </c>
      <c r="E17" s="31">
        <v>2651586.13</v>
      </c>
      <c r="F17" s="30">
        <v>0</v>
      </c>
      <c r="G17" s="30">
        <v>0</v>
      </c>
      <c r="H17" s="30">
        <v>0</v>
      </c>
      <c r="I17" s="30">
        <v>0</v>
      </c>
      <c r="J17" s="30">
        <v>0</v>
      </c>
      <c r="K17" s="30">
        <v>0</v>
      </c>
      <c r="L17" s="30">
        <v>0</v>
      </c>
      <c r="M17" s="30">
        <v>0</v>
      </c>
      <c r="N17" s="30">
        <v>0</v>
      </c>
      <c r="O17" s="30">
        <v>0</v>
      </c>
      <c r="P17" s="32">
        <v>0</v>
      </c>
    </row>
    <row r="18" spans="1:16" s="28" customFormat="1" x14ac:dyDescent="0.25">
      <c r="A18" s="29" t="s">
        <v>32</v>
      </c>
      <c r="B18" s="30">
        <v>0</v>
      </c>
      <c r="C18" s="30">
        <v>0</v>
      </c>
      <c r="D18" s="26">
        <f>+E18+F18+G18+H18+I18+J18+K18+L18+M18+N18+O18+P18</f>
        <v>0</v>
      </c>
      <c r="E18" s="31"/>
      <c r="F18" s="30">
        <v>0</v>
      </c>
      <c r="G18" s="30">
        <v>0</v>
      </c>
      <c r="H18" s="30">
        <v>0</v>
      </c>
      <c r="I18" s="30">
        <v>0</v>
      </c>
      <c r="J18" s="30">
        <v>0</v>
      </c>
      <c r="K18" s="30">
        <v>0</v>
      </c>
      <c r="L18" s="30">
        <v>0</v>
      </c>
      <c r="M18" s="30">
        <v>0</v>
      </c>
      <c r="N18" s="30">
        <v>0</v>
      </c>
      <c r="O18" s="30">
        <v>0</v>
      </c>
      <c r="P18" s="32">
        <v>0</v>
      </c>
    </row>
    <row r="19" spans="1:16" s="28" customFormat="1" ht="21" customHeight="1" x14ac:dyDescent="0.25">
      <c r="A19" s="29" t="s">
        <v>33</v>
      </c>
      <c r="B19" s="30">
        <v>60000</v>
      </c>
      <c r="C19" s="30">
        <v>-60000</v>
      </c>
      <c r="D19" s="26">
        <f t="shared" si="2"/>
        <v>0</v>
      </c>
      <c r="E19" s="31">
        <v>0</v>
      </c>
      <c r="F19" s="30"/>
      <c r="G19" s="30"/>
      <c r="H19" s="30"/>
      <c r="I19" s="30"/>
      <c r="J19" s="30"/>
      <c r="K19" s="30">
        <v>0</v>
      </c>
      <c r="L19" s="30"/>
      <c r="M19" s="30"/>
      <c r="N19" s="30"/>
      <c r="O19" s="30"/>
      <c r="P19" s="32"/>
    </row>
    <row r="20" spans="1:16" s="28" customFormat="1" x14ac:dyDescent="0.25">
      <c r="A20" s="29" t="s">
        <v>34</v>
      </c>
      <c r="B20" s="30">
        <v>1640000</v>
      </c>
      <c r="C20" s="30">
        <v>0</v>
      </c>
      <c r="D20" s="26">
        <f>+E20+F20+G20+H20+I20+J20+K20+L20+M20+N20+O20+P20</f>
        <v>0</v>
      </c>
      <c r="E20" s="31"/>
      <c r="F20" s="31">
        <v>0</v>
      </c>
      <c r="G20" s="26">
        <v>0</v>
      </c>
      <c r="H20" s="26">
        <v>0</v>
      </c>
      <c r="I20" s="31">
        <v>0</v>
      </c>
      <c r="J20" s="31">
        <v>0</v>
      </c>
      <c r="K20" s="30">
        <v>0</v>
      </c>
      <c r="L20" s="30">
        <v>0</v>
      </c>
      <c r="M20" s="30">
        <v>0</v>
      </c>
      <c r="N20" s="30">
        <v>0</v>
      </c>
      <c r="O20" s="30">
        <v>0</v>
      </c>
      <c r="P20" s="32">
        <v>0</v>
      </c>
    </row>
    <row r="21" spans="1:16" s="28" customFormat="1" x14ac:dyDescent="0.25">
      <c r="A21" s="29" t="s">
        <v>35</v>
      </c>
      <c r="B21" s="30">
        <v>100000</v>
      </c>
      <c r="C21" s="30">
        <v>11010780</v>
      </c>
      <c r="D21" s="26">
        <f>+E21+F21+G21+H21+I21+J21+K21+L21+M21+N21+O21+P21</f>
        <v>3061052.4</v>
      </c>
      <c r="E21" s="31">
        <v>761010.6</v>
      </c>
      <c r="F21" s="31">
        <v>0</v>
      </c>
      <c r="G21" s="26">
        <v>1532691.2</v>
      </c>
      <c r="H21" s="26">
        <v>767350.6</v>
      </c>
      <c r="I21" s="31"/>
      <c r="J21" s="31">
        <v>0</v>
      </c>
      <c r="K21" s="30">
        <v>0</v>
      </c>
      <c r="L21" s="30">
        <v>0</v>
      </c>
      <c r="M21" s="30">
        <v>0</v>
      </c>
      <c r="N21" s="30">
        <v>0</v>
      </c>
      <c r="O21" s="30">
        <v>0</v>
      </c>
      <c r="P21" s="32">
        <v>0</v>
      </c>
    </row>
    <row r="22" spans="1:16" s="28" customFormat="1" ht="45" x14ac:dyDescent="0.25">
      <c r="A22" s="29" t="s">
        <v>36</v>
      </c>
      <c r="B22" s="30">
        <v>2747000</v>
      </c>
      <c r="C22" s="30">
        <v>0</v>
      </c>
      <c r="D22" s="26">
        <f>+E22+F22+G22+H22+I22+J22+K22+L22+M22+N22+O22+P22</f>
        <v>822519.18</v>
      </c>
      <c r="E22" s="31">
        <v>0</v>
      </c>
      <c r="F22" s="31">
        <v>368596.6</v>
      </c>
      <c r="G22" s="31">
        <v>312647.92</v>
      </c>
      <c r="H22" s="31">
        <v>141274.66</v>
      </c>
      <c r="I22" s="31">
        <v>0</v>
      </c>
      <c r="J22" s="31">
        <v>0</v>
      </c>
      <c r="K22" s="31">
        <v>0</v>
      </c>
      <c r="L22" s="30">
        <v>0</v>
      </c>
      <c r="M22" s="30">
        <v>0</v>
      </c>
      <c r="N22" s="30">
        <v>0</v>
      </c>
      <c r="O22" s="30">
        <v>0</v>
      </c>
      <c r="P22" s="32">
        <v>0</v>
      </c>
    </row>
    <row r="23" spans="1:16" s="28" customFormat="1" ht="33.75" x14ac:dyDescent="0.25">
      <c r="A23" s="29" t="s">
        <v>37</v>
      </c>
      <c r="B23" s="30">
        <v>738800</v>
      </c>
      <c r="C23" s="30">
        <v>-50000</v>
      </c>
      <c r="D23" s="26">
        <f>+E23+F23+G23+H23+I23+J23+K23+L23+M23+N23+O23+P23</f>
        <v>194521.21</v>
      </c>
      <c r="E23" s="31">
        <v>0</v>
      </c>
      <c r="F23" s="31">
        <v>0</v>
      </c>
      <c r="G23" s="31">
        <v>135892</v>
      </c>
      <c r="H23" s="31">
        <v>58629.21</v>
      </c>
      <c r="I23" s="31">
        <v>0</v>
      </c>
      <c r="J23" s="31">
        <v>0</v>
      </c>
      <c r="K23" s="31">
        <v>0</v>
      </c>
      <c r="L23" s="30">
        <v>0</v>
      </c>
      <c r="M23" s="30">
        <v>0</v>
      </c>
      <c r="N23" s="30">
        <v>0</v>
      </c>
      <c r="O23" s="30">
        <v>0</v>
      </c>
      <c r="P23" s="32">
        <v>0</v>
      </c>
    </row>
    <row r="24" spans="1:16" s="28" customFormat="1" ht="33.75" x14ac:dyDescent="0.25">
      <c r="A24" s="29" t="s">
        <v>38</v>
      </c>
      <c r="B24" s="30">
        <v>885816</v>
      </c>
      <c r="C24" s="30">
        <v>-800000</v>
      </c>
      <c r="D24" s="31">
        <f t="shared" ref="D24:D32" si="3">+E24+F24+G24+H24+I24+J24+K24+L24+M24+N24+O24+P24</f>
        <v>0</v>
      </c>
      <c r="E24" s="31">
        <v>0</v>
      </c>
      <c r="F24" s="30">
        <v>0</v>
      </c>
      <c r="G24" s="30">
        <v>0</v>
      </c>
      <c r="H24" s="30">
        <v>0</v>
      </c>
      <c r="I24" s="30">
        <v>0</v>
      </c>
      <c r="J24" s="30">
        <v>0</v>
      </c>
      <c r="K24" s="30">
        <v>0</v>
      </c>
      <c r="L24" s="30">
        <v>0</v>
      </c>
      <c r="M24" s="30">
        <v>0</v>
      </c>
      <c r="N24" s="30">
        <v>0</v>
      </c>
      <c r="O24" s="30">
        <v>0</v>
      </c>
      <c r="P24" s="32">
        <v>0</v>
      </c>
    </row>
    <row r="25" spans="1:16" s="28" customFormat="1" ht="22.5" x14ac:dyDescent="0.25">
      <c r="A25" s="33" t="s">
        <v>39</v>
      </c>
      <c r="B25" s="34">
        <f>+B26+B27+B28+B29+B30+B31+B32+B33+B34</f>
        <v>130021368</v>
      </c>
      <c r="C25" s="34">
        <f>+C26+C27+C28+C29+C30+C31+C32+C33+C34</f>
        <v>-390000</v>
      </c>
      <c r="D25" s="26">
        <f t="shared" si="3"/>
        <v>41373761.229999997</v>
      </c>
      <c r="E25" s="26">
        <f>+E26+E29+E34</f>
        <v>2204100</v>
      </c>
      <c r="F25" s="34">
        <f>+F26+F27+F28+F29+F31+F32+F34</f>
        <v>16957828.189999998</v>
      </c>
      <c r="G25" s="34">
        <f>+G26+G27+G28+G30+G31+G32+G34+G29</f>
        <v>10252591.189999999</v>
      </c>
      <c r="H25" s="34">
        <f>+H26+H27+H28+H30+H31+H32+H34+H29</f>
        <v>11959241.850000001</v>
      </c>
      <c r="I25" s="34">
        <f t="shared" ref="I25:M25" si="4">+I26+I27+I28+I30+I31+I32+I34+I29</f>
        <v>0</v>
      </c>
      <c r="J25" s="34">
        <f t="shared" si="4"/>
        <v>0</v>
      </c>
      <c r="K25" s="34">
        <f t="shared" si="4"/>
        <v>0</v>
      </c>
      <c r="L25" s="34">
        <f t="shared" si="4"/>
        <v>0</v>
      </c>
      <c r="M25" s="34">
        <f t="shared" si="4"/>
        <v>0</v>
      </c>
      <c r="N25" s="34">
        <f>+N26+N27+N28+N30+N31+N32+N34+N29</f>
        <v>0</v>
      </c>
      <c r="O25" s="34">
        <f>+O26+O27+O28+O30+O31+O32+O34</f>
        <v>0</v>
      </c>
      <c r="P25" s="35">
        <f>+P26+P27+P28+P30+P31+P32+P34</f>
        <v>0</v>
      </c>
    </row>
    <row r="26" spans="1:16" s="28" customFormat="1" ht="33.75" x14ac:dyDescent="0.25">
      <c r="A26" s="29" t="s">
        <v>40</v>
      </c>
      <c r="B26" s="30">
        <v>28218421</v>
      </c>
      <c r="C26" s="30">
        <v>0</v>
      </c>
      <c r="D26" s="26">
        <f t="shared" si="3"/>
        <v>8756760</v>
      </c>
      <c r="E26" s="31">
        <v>2204100</v>
      </c>
      <c r="F26" s="31">
        <v>2061360</v>
      </c>
      <c r="G26" s="31">
        <v>2204100</v>
      </c>
      <c r="H26" s="31">
        <v>2287200</v>
      </c>
      <c r="I26" s="31">
        <v>0</v>
      </c>
      <c r="J26" s="31">
        <v>0</v>
      </c>
      <c r="K26" s="31">
        <v>0</v>
      </c>
      <c r="L26" s="31">
        <v>0</v>
      </c>
      <c r="M26" s="36">
        <v>0</v>
      </c>
      <c r="N26" s="30">
        <v>0</v>
      </c>
      <c r="O26" s="30">
        <v>0</v>
      </c>
      <c r="P26" s="35">
        <v>0</v>
      </c>
    </row>
    <row r="27" spans="1:16" s="28" customFormat="1" x14ac:dyDescent="0.25">
      <c r="A27" s="29" t="s">
        <v>41</v>
      </c>
      <c r="B27" s="30">
        <v>1950000</v>
      </c>
      <c r="C27" s="30">
        <v>-1700000</v>
      </c>
      <c r="D27" s="26">
        <f t="shared" si="3"/>
        <v>68034.97</v>
      </c>
      <c r="E27" s="31">
        <v>0</v>
      </c>
      <c r="F27" s="31">
        <v>36776.769999999997</v>
      </c>
      <c r="G27" s="31">
        <v>0</v>
      </c>
      <c r="H27" s="31">
        <v>31258.2</v>
      </c>
      <c r="I27" s="31">
        <v>0</v>
      </c>
      <c r="J27" s="31">
        <v>0</v>
      </c>
      <c r="K27" s="31">
        <v>0</v>
      </c>
      <c r="L27" s="31">
        <v>0</v>
      </c>
      <c r="M27" s="34">
        <v>0</v>
      </c>
      <c r="N27" s="34">
        <v>0</v>
      </c>
      <c r="O27" s="30">
        <v>0</v>
      </c>
      <c r="P27" s="35">
        <v>0</v>
      </c>
    </row>
    <row r="28" spans="1:16" s="28" customFormat="1" ht="22.5" x14ac:dyDescent="0.25">
      <c r="A28" s="29" t="s">
        <v>42</v>
      </c>
      <c r="B28" s="30">
        <v>3570000</v>
      </c>
      <c r="C28" s="30">
        <v>978305</v>
      </c>
      <c r="D28" s="26">
        <f t="shared" si="3"/>
        <v>1690350</v>
      </c>
      <c r="E28" s="31">
        <v>0</v>
      </c>
      <c r="F28" s="31">
        <v>972910</v>
      </c>
      <c r="G28" s="31">
        <v>0</v>
      </c>
      <c r="H28" s="31">
        <v>717440</v>
      </c>
      <c r="I28" s="31">
        <v>0</v>
      </c>
      <c r="J28" s="31">
        <v>0</v>
      </c>
      <c r="K28" s="31">
        <v>0</v>
      </c>
      <c r="L28" s="31">
        <v>0</v>
      </c>
      <c r="M28" s="30">
        <v>0</v>
      </c>
      <c r="N28" s="30">
        <v>0</v>
      </c>
      <c r="O28" s="30">
        <v>0</v>
      </c>
      <c r="P28" s="35">
        <v>0</v>
      </c>
    </row>
    <row r="29" spans="1:16" s="28" customFormat="1" ht="22.5" x14ac:dyDescent="0.25">
      <c r="A29" s="29" t="s">
        <v>43</v>
      </c>
      <c r="B29" s="30">
        <v>30300000</v>
      </c>
      <c r="C29" s="30">
        <v>-3060305</v>
      </c>
      <c r="D29" s="26">
        <f t="shared" si="3"/>
        <v>10059567.039999999</v>
      </c>
      <c r="E29" s="31">
        <v>0</v>
      </c>
      <c r="F29" s="31">
        <v>4782227.93</v>
      </c>
      <c r="G29" s="31">
        <v>2865296.57</v>
      </c>
      <c r="H29" s="31">
        <v>2412042.54</v>
      </c>
      <c r="I29" s="31">
        <v>0</v>
      </c>
      <c r="J29" s="31">
        <v>0</v>
      </c>
      <c r="K29" s="31">
        <v>0</v>
      </c>
      <c r="L29" s="31">
        <v>0</v>
      </c>
      <c r="M29" s="30">
        <v>0</v>
      </c>
      <c r="N29" s="34">
        <v>0</v>
      </c>
      <c r="O29" s="30">
        <v>0</v>
      </c>
      <c r="P29" s="35">
        <v>0</v>
      </c>
    </row>
    <row r="30" spans="1:16" s="28" customFormat="1" ht="22.5" x14ac:dyDescent="0.25">
      <c r="A30" s="29" t="s">
        <v>44</v>
      </c>
      <c r="B30" s="30">
        <v>100000</v>
      </c>
      <c r="C30" s="30">
        <v>0</v>
      </c>
      <c r="D30" s="26">
        <f t="shared" si="3"/>
        <v>0</v>
      </c>
      <c r="E30" s="31">
        <v>0</v>
      </c>
      <c r="F30" s="31">
        <v>0</v>
      </c>
      <c r="G30" s="31">
        <v>0</v>
      </c>
      <c r="H30" s="31">
        <v>0</v>
      </c>
      <c r="I30" s="31">
        <v>0</v>
      </c>
      <c r="J30" s="31">
        <v>0</v>
      </c>
      <c r="K30" s="31">
        <v>0</v>
      </c>
      <c r="L30" s="31">
        <v>0</v>
      </c>
      <c r="M30" s="30">
        <v>0</v>
      </c>
      <c r="N30" s="30">
        <v>0</v>
      </c>
      <c r="O30" s="30">
        <v>0</v>
      </c>
      <c r="P30" s="32">
        <v>0</v>
      </c>
    </row>
    <row r="31" spans="1:16" s="28" customFormat="1" ht="33.75" x14ac:dyDescent="0.25">
      <c r="A31" s="29" t="s">
        <v>45</v>
      </c>
      <c r="B31" s="30">
        <v>1520000</v>
      </c>
      <c r="C31" s="30">
        <v>-700000</v>
      </c>
      <c r="D31" s="26">
        <f t="shared" si="3"/>
        <v>586606.99</v>
      </c>
      <c r="E31" s="26">
        <v>0</v>
      </c>
      <c r="F31" s="31">
        <v>426422.58</v>
      </c>
      <c r="G31" s="31">
        <v>160184.41</v>
      </c>
      <c r="H31" s="31">
        <v>0</v>
      </c>
      <c r="I31" s="31">
        <v>0</v>
      </c>
      <c r="J31" s="31">
        <v>0</v>
      </c>
      <c r="K31" s="31">
        <v>0</v>
      </c>
      <c r="L31" s="31">
        <v>0</v>
      </c>
      <c r="M31" s="30">
        <v>0</v>
      </c>
      <c r="N31" s="26">
        <v>0</v>
      </c>
      <c r="O31" s="30">
        <v>0</v>
      </c>
      <c r="P31" s="27">
        <v>0</v>
      </c>
    </row>
    <row r="32" spans="1:16" s="28" customFormat="1" ht="33.75" x14ac:dyDescent="0.25">
      <c r="A32" s="29" t="s">
        <v>46</v>
      </c>
      <c r="B32" s="30">
        <v>32131541</v>
      </c>
      <c r="C32" s="30">
        <v>-700000</v>
      </c>
      <c r="D32" s="26">
        <f t="shared" si="3"/>
        <v>9220051.0899999999</v>
      </c>
      <c r="E32" s="26">
        <v>0</v>
      </c>
      <c r="F32" s="31">
        <v>3941988.43</v>
      </c>
      <c r="G32" s="31">
        <v>2516490.71</v>
      </c>
      <c r="H32" s="31">
        <v>2761571.95</v>
      </c>
      <c r="I32" s="26">
        <v>0</v>
      </c>
      <c r="J32" s="31">
        <v>0</v>
      </c>
      <c r="K32" s="30">
        <v>0</v>
      </c>
      <c r="L32" s="30">
        <v>0</v>
      </c>
      <c r="M32" s="30">
        <v>0</v>
      </c>
      <c r="N32" s="30">
        <v>0</v>
      </c>
      <c r="O32" s="30">
        <v>0</v>
      </c>
      <c r="P32" s="27">
        <v>0</v>
      </c>
    </row>
    <row r="33" spans="1:16" s="28" customFormat="1" ht="45" x14ac:dyDescent="0.25">
      <c r="A33" s="29" t="s">
        <v>47</v>
      </c>
      <c r="B33" s="30"/>
      <c r="C33" s="30">
        <v>0</v>
      </c>
      <c r="D33" s="26">
        <f t="shared" si="2"/>
        <v>0</v>
      </c>
      <c r="E33" s="31">
        <v>0</v>
      </c>
      <c r="F33" s="26">
        <v>0</v>
      </c>
      <c r="G33" s="31">
        <v>0</v>
      </c>
      <c r="H33" s="26">
        <v>0</v>
      </c>
      <c r="I33" s="26">
        <v>0</v>
      </c>
      <c r="J33" s="31">
        <v>0</v>
      </c>
      <c r="K33" s="30">
        <v>0</v>
      </c>
      <c r="L33" s="30">
        <v>0</v>
      </c>
      <c r="M33" s="31">
        <v>0</v>
      </c>
      <c r="N33" s="31">
        <v>0</v>
      </c>
      <c r="O33" s="31">
        <v>0</v>
      </c>
      <c r="P33" s="37">
        <v>0</v>
      </c>
    </row>
    <row r="34" spans="1:16" s="28" customFormat="1" ht="22.5" x14ac:dyDescent="0.25">
      <c r="A34" s="29" t="s">
        <v>48</v>
      </c>
      <c r="B34" s="30">
        <v>32231406</v>
      </c>
      <c r="C34" s="30">
        <v>4792000</v>
      </c>
      <c r="D34" s="26">
        <f>+E34+F34+G34+H34+I34+J34+K34+L34+M34+N34+O34+P34</f>
        <v>10992391.140000001</v>
      </c>
      <c r="E34" s="31">
        <v>0</v>
      </c>
      <c r="F34" s="31">
        <v>4736142.4800000004</v>
      </c>
      <c r="G34" s="31">
        <v>2506519.5</v>
      </c>
      <c r="H34" s="31">
        <v>3749729.16</v>
      </c>
      <c r="I34" s="26">
        <v>0</v>
      </c>
      <c r="J34" s="31">
        <v>0</v>
      </c>
      <c r="K34" s="31">
        <v>0</v>
      </c>
      <c r="L34" s="30">
        <v>0</v>
      </c>
      <c r="M34" s="31">
        <v>0</v>
      </c>
      <c r="N34" s="31">
        <v>0</v>
      </c>
      <c r="O34" s="31">
        <v>0</v>
      </c>
      <c r="P34" s="37">
        <v>0</v>
      </c>
    </row>
    <row r="35" spans="1:16" s="28" customFormat="1" ht="18.75" customHeight="1" x14ac:dyDescent="0.25">
      <c r="A35" s="33" t="s">
        <v>49</v>
      </c>
      <c r="B35" s="34">
        <v>0</v>
      </c>
      <c r="C35" s="34">
        <f>+C36</f>
        <v>0</v>
      </c>
      <c r="D35" s="26">
        <f>+E35+F35+G35+H35+I35+J35+K35+L35+M35+N35+O35+P35</f>
        <v>0</v>
      </c>
      <c r="E35" s="26">
        <f>+E36</f>
        <v>0</v>
      </c>
      <c r="F35" s="26">
        <v>0</v>
      </c>
      <c r="G35" s="26">
        <f>+G36</f>
        <v>0</v>
      </c>
      <c r="H35" s="26">
        <v>0</v>
      </c>
      <c r="I35" s="26">
        <f>+I36+I52</f>
        <v>0</v>
      </c>
      <c r="J35" s="26">
        <f>+J36</f>
        <v>0</v>
      </c>
      <c r="K35" s="26"/>
      <c r="L35" s="34">
        <f>+L36</f>
        <v>0</v>
      </c>
      <c r="M35" s="26">
        <f>+M36</f>
        <v>0</v>
      </c>
      <c r="N35" s="26">
        <f>+N36</f>
        <v>0</v>
      </c>
      <c r="O35" s="26">
        <f>+O36+O52</f>
        <v>0</v>
      </c>
      <c r="P35" s="27">
        <f>+P36+P50</f>
        <v>0</v>
      </c>
    </row>
    <row r="36" spans="1:16" s="28" customFormat="1" ht="33.75" x14ac:dyDescent="0.25">
      <c r="A36" s="29" t="s">
        <v>50</v>
      </c>
      <c r="B36" s="30">
        <v>0</v>
      </c>
      <c r="C36" s="30">
        <v>0</v>
      </c>
      <c r="D36" s="26">
        <f>+E36+F36+G36+H36+I36+J36+K36+L36+M36+N36+O36+P36</f>
        <v>0</v>
      </c>
      <c r="E36" s="31">
        <v>0</v>
      </c>
      <c r="F36" s="31">
        <v>0</v>
      </c>
      <c r="G36" s="31">
        <v>0</v>
      </c>
      <c r="H36" s="31">
        <v>0</v>
      </c>
      <c r="I36" s="31">
        <v>0</v>
      </c>
      <c r="J36" s="31">
        <v>0</v>
      </c>
      <c r="K36" s="31">
        <v>0</v>
      </c>
      <c r="L36" s="30">
        <v>0</v>
      </c>
      <c r="M36" s="31">
        <v>0</v>
      </c>
      <c r="N36" s="31">
        <v>0</v>
      </c>
      <c r="O36" s="31">
        <v>0</v>
      </c>
      <c r="P36" s="37">
        <v>0</v>
      </c>
    </row>
    <row r="37" spans="1:16" s="28" customFormat="1" ht="33.75" x14ac:dyDescent="0.25">
      <c r="A37" s="29" t="s">
        <v>51</v>
      </c>
      <c r="B37" s="30">
        <v>0</v>
      </c>
      <c r="C37" s="30">
        <v>0</v>
      </c>
      <c r="D37" s="31">
        <f t="shared" si="2"/>
        <v>0</v>
      </c>
      <c r="E37" s="31">
        <v>0</v>
      </c>
      <c r="F37" s="31">
        <v>0</v>
      </c>
      <c r="G37" s="31">
        <v>0</v>
      </c>
      <c r="H37" s="31">
        <v>0</v>
      </c>
      <c r="I37" s="31">
        <v>0</v>
      </c>
      <c r="J37" s="31">
        <v>0</v>
      </c>
      <c r="K37" s="31">
        <v>0</v>
      </c>
      <c r="L37" s="30">
        <v>0</v>
      </c>
      <c r="M37" s="31">
        <v>0</v>
      </c>
      <c r="N37" s="31">
        <v>0</v>
      </c>
      <c r="O37" s="31">
        <v>0</v>
      </c>
      <c r="P37" s="37">
        <v>0</v>
      </c>
    </row>
    <row r="38" spans="1:16" s="28" customFormat="1" ht="33.75" x14ac:dyDescent="0.25">
      <c r="A38" s="29" t="s">
        <v>52</v>
      </c>
      <c r="B38" s="30">
        <v>0</v>
      </c>
      <c r="C38" s="30">
        <v>0</v>
      </c>
      <c r="D38" s="31">
        <f t="shared" si="2"/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0">
        <v>0</v>
      </c>
      <c r="M38" s="31">
        <v>0</v>
      </c>
      <c r="N38" s="31">
        <v>0</v>
      </c>
      <c r="O38" s="31">
        <v>0</v>
      </c>
      <c r="P38" s="37">
        <v>0</v>
      </c>
    </row>
    <row r="39" spans="1:16" s="28" customFormat="1" ht="33.75" x14ac:dyDescent="0.25">
      <c r="A39" s="29" t="s">
        <v>53</v>
      </c>
      <c r="B39" s="30">
        <v>0</v>
      </c>
      <c r="C39" s="30">
        <v>0</v>
      </c>
      <c r="D39" s="31">
        <f t="shared" si="2"/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0">
        <v>0</v>
      </c>
      <c r="M39" s="31">
        <v>0</v>
      </c>
      <c r="N39" s="31">
        <v>0</v>
      </c>
      <c r="O39" s="31">
        <v>0</v>
      </c>
      <c r="P39" s="37">
        <v>0</v>
      </c>
    </row>
    <row r="40" spans="1:16" s="28" customFormat="1" ht="33.75" x14ac:dyDescent="0.25">
      <c r="A40" s="29" t="s">
        <v>54</v>
      </c>
      <c r="B40" s="30">
        <v>0</v>
      </c>
      <c r="C40" s="30">
        <v>0</v>
      </c>
      <c r="D40" s="31">
        <f t="shared" si="2"/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0">
        <v>0</v>
      </c>
      <c r="M40" s="31">
        <v>0</v>
      </c>
      <c r="N40" s="31">
        <v>0</v>
      </c>
      <c r="O40" s="31">
        <v>0</v>
      </c>
      <c r="P40" s="37">
        <v>0</v>
      </c>
    </row>
    <row r="41" spans="1:16" s="28" customFormat="1" ht="33.75" x14ac:dyDescent="0.25">
      <c r="A41" s="29" t="s">
        <v>55</v>
      </c>
      <c r="B41" s="30">
        <v>0</v>
      </c>
      <c r="C41" s="30">
        <v>0</v>
      </c>
      <c r="D41" s="31">
        <f t="shared" si="2"/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0">
        <v>0</v>
      </c>
      <c r="M41" s="31">
        <v>0</v>
      </c>
      <c r="N41" s="31">
        <v>0</v>
      </c>
      <c r="O41" s="31">
        <v>0</v>
      </c>
      <c r="P41" s="37">
        <v>0</v>
      </c>
    </row>
    <row r="42" spans="1:16" s="28" customFormat="1" ht="33.75" x14ac:dyDescent="0.25">
      <c r="A42" s="29" t="s">
        <v>56</v>
      </c>
      <c r="B42" s="30">
        <v>0</v>
      </c>
      <c r="C42" s="30">
        <v>0</v>
      </c>
      <c r="D42" s="31">
        <f t="shared" si="2"/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/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7">
        <v>0</v>
      </c>
    </row>
    <row r="43" spans="1:16" s="28" customFormat="1" ht="22.5" x14ac:dyDescent="0.25">
      <c r="A43" s="33" t="s">
        <v>57</v>
      </c>
      <c r="B43" s="34">
        <f>+B50</f>
        <v>0</v>
      </c>
      <c r="C43" s="34">
        <f>+C50</f>
        <v>0</v>
      </c>
      <c r="D43" s="31">
        <f t="shared" si="2"/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7">
        <v>0</v>
      </c>
    </row>
    <row r="44" spans="1:16" s="28" customFormat="1" ht="22.5" x14ac:dyDescent="0.25">
      <c r="A44" s="29" t="s">
        <v>58</v>
      </c>
      <c r="B44" s="30">
        <v>0</v>
      </c>
      <c r="C44" s="30">
        <v>0</v>
      </c>
      <c r="D44" s="31">
        <f t="shared" si="2"/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7">
        <v>0</v>
      </c>
    </row>
    <row r="45" spans="1:16" s="28" customFormat="1" ht="33.75" x14ac:dyDescent="0.25">
      <c r="A45" s="29" t="s">
        <v>59</v>
      </c>
      <c r="B45" s="30">
        <v>0</v>
      </c>
      <c r="C45" s="30">
        <v>0</v>
      </c>
      <c r="D45" s="31">
        <f t="shared" si="2"/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7">
        <v>0</v>
      </c>
    </row>
    <row r="46" spans="1:16" s="28" customFormat="1" ht="33.75" x14ac:dyDescent="0.25">
      <c r="A46" s="29" t="s">
        <v>60</v>
      </c>
      <c r="B46" s="30">
        <v>0</v>
      </c>
      <c r="C46" s="30">
        <v>0</v>
      </c>
      <c r="D46" s="31">
        <f t="shared" si="2"/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7">
        <v>0</v>
      </c>
    </row>
    <row r="47" spans="1:16" s="28" customFormat="1" ht="33.75" x14ac:dyDescent="0.25">
      <c r="A47" s="29" t="s">
        <v>61</v>
      </c>
      <c r="B47" s="30">
        <v>0</v>
      </c>
      <c r="C47" s="30">
        <v>0</v>
      </c>
      <c r="D47" s="31">
        <f t="shared" si="2"/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7">
        <v>0</v>
      </c>
    </row>
    <row r="48" spans="1:16" s="28" customFormat="1" ht="33.75" x14ac:dyDescent="0.25">
      <c r="A48" s="29" t="s">
        <v>62</v>
      </c>
      <c r="B48" s="30">
        <v>0</v>
      </c>
      <c r="C48" s="30">
        <v>0</v>
      </c>
      <c r="D48" s="31">
        <f t="shared" si="2"/>
        <v>0</v>
      </c>
      <c r="E48" s="31">
        <v>0</v>
      </c>
      <c r="F48" s="31">
        <v>0</v>
      </c>
      <c r="G48" s="31">
        <v>0</v>
      </c>
      <c r="H48" s="31">
        <v>0</v>
      </c>
      <c r="I48" s="31">
        <v>0</v>
      </c>
      <c r="J48" s="31">
        <v>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7">
        <v>0</v>
      </c>
    </row>
    <row r="49" spans="1:16" s="28" customFormat="1" ht="22.5" x14ac:dyDescent="0.25">
      <c r="A49" s="29" t="s">
        <v>63</v>
      </c>
      <c r="B49" s="30">
        <v>0</v>
      </c>
      <c r="C49" s="30">
        <v>0</v>
      </c>
      <c r="D49" s="31">
        <f t="shared" si="2"/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7">
        <v>0</v>
      </c>
    </row>
    <row r="50" spans="1:16" s="28" customFormat="1" ht="33.75" x14ac:dyDescent="0.25">
      <c r="A50" s="29" t="s">
        <v>64</v>
      </c>
      <c r="B50" s="30">
        <v>0</v>
      </c>
      <c r="C50" s="30">
        <v>0</v>
      </c>
      <c r="D50" s="31">
        <f t="shared" si="2"/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7">
        <v>0</v>
      </c>
    </row>
    <row r="51" spans="1:16" s="28" customFormat="1" ht="23.25" customHeight="1" x14ac:dyDescent="0.25">
      <c r="A51" s="33" t="s">
        <v>65</v>
      </c>
      <c r="B51" s="34">
        <f>+B52+B56+B53+B54+B60</f>
        <v>7886927</v>
      </c>
      <c r="C51" s="34">
        <f>+C52+C57</f>
        <v>0</v>
      </c>
      <c r="D51" s="34">
        <f t="shared" si="2"/>
        <v>2008542.1199999999</v>
      </c>
      <c r="E51" s="34">
        <v>0</v>
      </c>
      <c r="F51" s="26">
        <v>0</v>
      </c>
      <c r="G51" s="26">
        <f>+G52+G54+G56</f>
        <v>803317.26</v>
      </c>
      <c r="H51" s="26">
        <f>+H52+H56+H57+H53+H54</f>
        <v>1205224.8599999999</v>
      </c>
      <c r="I51" s="26">
        <f>+I52+I56+I57+I53+I54</f>
        <v>0</v>
      </c>
      <c r="J51" s="26">
        <f>+J52+J56</f>
        <v>0</v>
      </c>
      <c r="K51" s="26">
        <f>+K52+K56+K57</f>
        <v>0</v>
      </c>
      <c r="L51" s="26">
        <f>+L52+L56+L55+L54+L57</f>
        <v>0</v>
      </c>
      <c r="M51" s="26">
        <f>+M52+M56+M55</f>
        <v>0</v>
      </c>
      <c r="N51" s="26">
        <f>+N52+N56+N55+N54</f>
        <v>0</v>
      </c>
      <c r="O51" s="26">
        <f>+O52+O56+O55+O54</f>
        <v>0</v>
      </c>
      <c r="P51" s="27">
        <f>+P52+P56+P55</f>
        <v>0</v>
      </c>
    </row>
    <row r="52" spans="1:16" s="28" customFormat="1" x14ac:dyDescent="0.25">
      <c r="A52" s="29" t="s">
        <v>66</v>
      </c>
      <c r="B52" s="30">
        <v>2500000</v>
      </c>
      <c r="C52" s="30">
        <v>-100000</v>
      </c>
      <c r="D52" s="34">
        <f t="shared" si="2"/>
        <v>708852.4</v>
      </c>
      <c r="E52" s="34">
        <v>0</v>
      </c>
      <c r="F52" s="30">
        <v>0</v>
      </c>
      <c r="G52" s="31">
        <v>445376.06</v>
      </c>
      <c r="H52" s="31">
        <v>263476.34000000003</v>
      </c>
      <c r="I52" s="31">
        <v>0</v>
      </c>
      <c r="J52" s="31">
        <v>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7"/>
    </row>
    <row r="53" spans="1:16" s="28" customFormat="1" ht="22.5" x14ac:dyDescent="0.25">
      <c r="A53" s="29" t="s">
        <v>67</v>
      </c>
      <c r="B53" s="30">
        <v>150000</v>
      </c>
      <c r="C53" s="30">
        <v>0</v>
      </c>
      <c r="D53" s="34">
        <f t="shared" si="2"/>
        <v>0</v>
      </c>
      <c r="E53" s="34">
        <v>0</v>
      </c>
      <c r="F53" s="30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7">
        <v>0</v>
      </c>
    </row>
    <row r="54" spans="1:16" s="28" customFormat="1" ht="33.75" x14ac:dyDescent="0.25">
      <c r="A54" s="29" t="s">
        <v>68</v>
      </c>
      <c r="B54" s="30">
        <v>3366927</v>
      </c>
      <c r="C54" s="30">
        <v>0</v>
      </c>
      <c r="D54" s="34">
        <f t="shared" si="2"/>
        <v>96728.65</v>
      </c>
      <c r="E54" s="34">
        <v>0</v>
      </c>
      <c r="F54" s="30">
        <v>0</v>
      </c>
      <c r="G54" s="31">
        <v>64121.2</v>
      </c>
      <c r="H54" s="31">
        <v>32607.45</v>
      </c>
      <c r="I54" s="31">
        <v>0</v>
      </c>
      <c r="J54" s="31">
        <v>0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7">
        <v>0</v>
      </c>
    </row>
    <row r="55" spans="1:16" s="28" customFormat="1" ht="32.25" customHeight="1" x14ac:dyDescent="0.25">
      <c r="A55" s="29" t="s">
        <v>69</v>
      </c>
      <c r="B55" s="30">
        <v>0</v>
      </c>
      <c r="C55" s="30">
        <v>0</v>
      </c>
      <c r="D55" s="34">
        <f t="shared" si="2"/>
        <v>0</v>
      </c>
      <c r="E55" s="34">
        <v>0</v>
      </c>
      <c r="F55" s="30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7">
        <v>0</v>
      </c>
    </row>
    <row r="56" spans="1:16" s="28" customFormat="1" ht="22.5" x14ac:dyDescent="0.25">
      <c r="A56" s="29" t="s">
        <v>70</v>
      </c>
      <c r="B56" s="30">
        <v>1770000</v>
      </c>
      <c r="C56" s="30">
        <v>0</v>
      </c>
      <c r="D56" s="34">
        <f>+E56+F56+G56+H56+I56+J56+K56+L56+M56+N56+O56+P56</f>
        <v>1186441.0699999998</v>
      </c>
      <c r="E56" s="34">
        <v>0</v>
      </c>
      <c r="F56" s="30">
        <v>0</v>
      </c>
      <c r="G56" s="31">
        <v>293820</v>
      </c>
      <c r="H56" s="31">
        <v>892621.07</v>
      </c>
      <c r="I56" s="31">
        <v>0</v>
      </c>
      <c r="J56" s="31">
        <v>0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7">
        <v>0</v>
      </c>
    </row>
    <row r="57" spans="1:16" s="28" customFormat="1" ht="21.75" customHeight="1" x14ac:dyDescent="0.25">
      <c r="A57" s="29" t="s">
        <v>71</v>
      </c>
      <c r="B57" s="30">
        <v>0</v>
      </c>
      <c r="C57" s="30">
        <v>100000</v>
      </c>
      <c r="D57" s="34">
        <f t="shared" si="2"/>
        <v>16520</v>
      </c>
      <c r="E57" s="34">
        <v>0</v>
      </c>
      <c r="F57" s="34">
        <v>0</v>
      </c>
      <c r="G57" s="31">
        <v>0</v>
      </c>
      <c r="H57" s="31">
        <v>16520</v>
      </c>
      <c r="I57" s="31">
        <v>0</v>
      </c>
      <c r="J57" s="31">
        <v>0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7">
        <v>0</v>
      </c>
    </row>
    <row r="58" spans="1:16" s="28" customFormat="1" ht="21.75" customHeight="1" x14ac:dyDescent="0.25">
      <c r="A58" s="29" t="s">
        <v>72</v>
      </c>
      <c r="B58" s="30">
        <v>0</v>
      </c>
      <c r="C58" s="30">
        <v>0</v>
      </c>
      <c r="D58" s="31">
        <f t="shared" si="2"/>
        <v>0</v>
      </c>
      <c r="E58" s="31">
        <v>0</v>
      </c>
      <c r="F58" s="31">
        <v>0</v>
      </c>
      <c r="G58" s="31"/>
      <c r="H58" s="31"/>
      <c r="I58" s="31"/>
      <c r="J58" s="31"/>
      <c r="K58" s="31"/>
      <c r="L58" s="31"/>
      <c r="M58" s="31">
        <v>0</v>
      </c>
      <c r="N58" s="31">
        <v>0</v>
      </c>
      <c r="O58" s="31">
        <v>0</v>
      </c>
      <c r="P58" s="37">
        <v>0</v>
      </c>
    </row>
    <row r="59" spans="1:16" s="28" customFormat="1" x14ac:dyDescent="0.25">
      <c r="A59" s="29" t="s">
        <v>73</v>
      </c>
      <c r="B59" s="30">
        <v>0</v>
      </c>
      <c r="C59" s="30">
        <v>0</v>
      </c>
      <c r="D59" s="31">
        <f t="shared" si="2"/>
        <v>0</v>
      </c>
      <c r="E59" s="31">
        <v>0</v>
      </c>
      <c r="F59" s="31">
        <v>0</v>
      </c>
      <c r="G59" s="31">
        <v>0</v>
      </c>
      <c r="H59" s="31">
        <v>0</v>
      </c>
      <c r="I59" s="31">
        <v>0</v>
      </c>
      <c r="J59" s="31">
        <v>0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7">
        <v>0</v>
      </c>
    </row>
    <row r="60" spans="1:16" s="28" customFormat="1" ht="33" customHeight="1" x14ac:dyDescent="0.25">
      <c r="A60" s="29" t="s">
        <v>74</v>
      </c>
      <c r="B60" s="30">
        <v>100000</v>
      </c>
      <c r="C60" s="30">
        <v>0</v>
      </c>
      <c r="D60" s="31">
        <f t="shared" si="2"/>
        <v>0</v>
      </c>
      <c r="E60" s="31">
        <v>0</v>
      </c>
      <c r="F60" s="31">
        <v>0</v>
      </c>
      <c r="G60" s="31">
        <v>0</v>
      </c>
      <c r="H60" s="31">
        <v>0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7">
        <v>0</v>
      </c>
    </row>
    <row r="61" spans="1:16" s="28" customFormat="1" x14ac:dyDescent="0.25">
      <c r="A61" s="33" t="s">
        <v>75</v>
      </c>
      <c r="B61" s="34"/>
      <c r="C61" s="34">
        <f>+C62</f>
        <v>0</v>
      </c>
      <c r="D61" s="26">
        <f>+E61+F61+G61+H61+I61+J61+K61+L61+M61+N61+O61+P61</f>
        <v>0</v>
      </c>
      <c r="E61" s="31">
        <v>0</v>
      </c>
      <c r="F61" s="31">
        <v>0</v>
      </c>
      <c r="G61" s="31">
        <v>0</v>
      </c>
      <c r="H61" s="31">
        <v>0</v>
      </c>
      <c r="I61" s="31">
        <v>0</v>
      </c>
      <c r="J61" s="31">
        <v>0</v>
      </c>
      <c r="K61" s="31">
        <v>0</v>
      </c>
      <c r="L61" s="31">
        <v>0</v>
      </c>
      <c r="M61" s="31">
        <v>0</v>
      </c>
      <c r="N61" s="26">
        <f>+N62</f>
        <v>0</v>
      </c>
      <c r="O61" s="26">
        <f>+O62</f>
        <v>0</v>
      </c>
      <c r="P61" s="27">
        <f>+P62</f>
        <v>0</v>
      </c>
    </row>
    <row r="62" spans="1:16" s="28" customFormat="1" ht="21.75" customHeight="1" x14ac:dyDescent="0.25">
      <c r="A62" s="29" t="s">
        <v>76</v>
      </c>
      <c r="B62" s="30">
        <v>0</v>
      </c>
      <c r="C62" s="30">
        <v>0</v>
      </c>
      <c r="D62" s="26">
        <f>+E62+F62+G62+H62+I62+J62+K62+L62+M62+N62+O62+P62</f>
        <v>0</v>
      </c>
      <c r="E62" s="31">
        <v>0</v>
      </c>
      <c r="F62" s="31">
        <v>0</v>
      </c>
      <c r="G62" s="31">
        <v>0</v>
      </c>
      <c r="H62" s="31">
        <v>0</v>
      </c>
      <c r="I62" s="31">
        <v>0</v>
      </c>
      <c r="J62" s="31">
        <v>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7">
        <v>0</v>
      </c>
    </row>
    <row r="63" spans="1:16" s="28" customFormat="1" ht="13.5" customHeight="1" x14ac:dyDescent="0.25">
      <c r="A63" s="29" t="s">
        <v>77</v>
      </c>
      <c r="B63" s="30">
        <v>0</v>
      </c>
      <c r="C63" s="30">
        <v>0</v>
      </c>
      <c r="D63" s="31">
        <f t="shared" si="2"/>
        <v>0</v>
      </c>
      <c r="E63" s="31">
        <v>0</v>
      </c>
      <c r="F63" s="31">
        <v>0</v>
      </c>
      <c r="G63" s="31">
        <v>0</v>
      </c>
      <c r="H63" s="31">
        <v>0</v>
      </c>
      <c r="I63" s="31">
        <v>0</v>
      </c>
      <c r="J63" s="31"/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8"/>
    </row>
    <row r="64" spans="1:16" s="28" customFormat="1" ht="22.5" x14ac:dyDescent="0.25">
      <c r="A64" s="29" t="s">
        <v>78</v>
      </c>
      <c r="B64" s="30">
        <v>0</v>
      </c>
      <c r="C64" s="30">
        <v>0</v>
      </c>
      <c r="D64" s="31">
        <f t="shared" si="2"/>
        <v>0</v>
      </c>
      <c r="E64" s="31">
        <v>0</v>
      </c>
      <c r="F64" s="31">
        <v>0</v>
      </c>
      <c r="G64" s="31">
        <v>0</v>
      </c>
      <c r="H64" s="31">
        <v>0</v>
      </c>
      <c r="I64" s="31">
        <v>0</v>
      </c>
      <c r="J64" s="31">
        <v>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7">
        <v>0</v>
      </c>
    </row>
    <row r="65" spans="1:16" s="28" customFormat="1" ht="43.5" customHeight="1" x14ac:dyDescent="0.25">
      <c r="A65" s="29" t="s">
        <v>79</v>
      </c>
      <c r="B65" s="30">
        <v>0</v>
      </c>
      <c r="C65" s="30">
        <v>0</v>
      </c>
      <c r="D65" s="31">
        <f t="shared" si="2"/>
        <v>0</v>
      </c>
      <c r="E65" s="31">
        <v>0</v>
      </c>
      <c r="F65" s="31">
        <v>0</v>
      </c>
      <c r="G65" s="31"/>
      <c r="H65" s="31">
        <v>0</v>
      </c>
      <c r="I65" s="31">
        <v>0</v>
      </c>
      <c r="J65" s="31">
        <v>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7">
        <v>0</v>
      </c>
    </row>
    <row r="66" spans="1:16" s="28" customFormat="1" ht="21" customHeight="1" x14ac:dyDescent="0.25">
      <c r="A66" s="33" t="s">
        <v>80</v>
      </c>
      <c r="B66" s="34">
        <f>+B67</f>
        <v>0</v>
      </c>
      <c r="C66" s="34">
        <f>+C67</f>
        <v>0</v>
      </c>
      <c r="D66" s="31">
        <f t="shared" si="2"/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7">
        <v>0</v>
      </c>
    </row>
    <row r="67" spans="1:16" s="28" customFormat="1" ht="11.25" customHeight="1" x14ac:dyDescent="0.25">
      <c r="A67" s="29" t="s">
        <v>81</v>
      </c>
      <c r="B67" s="30">
        <v>0</v>
      </c>
      <c r="C67" s="30">
        <v>0</v>
      </c>
      <c r="D67" s="31">
        <f t="shared" si="2"/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7">
        <v>0</v>
      </c>
    </row>
    <row r="68" spans="1:16" s="28" customFormat="1" ht="33.75" x14ac:dyDescent="0.25">
      <c r="A68" s="29" t="s">
        <v>82</v>
      </c>
      <c r="B68" s="30">
        <v>0</v>
      </c>
      <c r="C68" s="30">
        <v>0</v>
      </c>
      <c r="D68" s="31">
        <f t="shared" si="2"/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7">
        <v>0</v>
      </c>
    </row>
    <row r="69" spans="1:16" s="28" customFormat="1" ht="11.25" customHeight="1" x14ac:dyDescent="0.25">
      <c r="A69" s="33" t="s">
        <v>83</v>
      </c>
      <c r="B69" s="34"/>
      <c r="C69" s="34"/>
      <c r="D69" s="31">
        <f t="shared" si="2"/>
        <v>0</v>
      </c>
      <c r="E69" s="31">
        <v>0</v>
      </c>
      <c r="F69" s="31">
        <v>0</v>
      </c>
      <c r="G69" s="31"/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7">
        <v>0</v>
      </c>
    </row>
    <row r="70" spans="1:16" s="28" customFormat="1" ht="22.5" x14ac:dyDescent="0.25">
      <c r="A70" s="29" t="s">
        <v>84</v>
      </c>
      <c r="B70" s="30">
        <v>0</v>
      </c>
      <c r="C70" s="30">
        <v>0</v>
      </c>
      <c r="D70" s="31">
        <f t="shared" si="2"/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7">
        <v>0</v>
      </c>
    </row>
    <row r="71" spans="1:16" s="28" customFormat="1" ht="22.5" x14ac:dyDescent="0.25">
      <c r="A71" s="29" t="s">
        <v>85</v>
      </c>
      <c r="B71" s="30">
        <v>0</v>
      </c>
      <c r="C71" s="30">
        <v>0</v>
      </c>
      <c r="D71" s="31">
        <f t="shared" si="2"/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7">
        <v>0</v>
      </c>
    </row>
    <row r="72" spans="1:16" s="28" customFormat="1" ht="33.75" x14ac:dyDescent="0.25">
      <c r="A72" s="29" t="s">
        <v>86</v>
      </c>
      <c r="B72" s="30">
        <v>0</v>
      </c>
      <c r="C72" s="30">
        <v>0</v>
      </c>
      <c r="D72" s="31">
        <f t="shared" si="2"/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7">
        <v>0</v>
      </c>
    </row>
    <row r="73" spans="1:16" s="28" customFormat="1" x14ac:dyDescent="0.25">
      <c r="A73" s="39" t="s">
        <v>87</v>
      </c>
      <c r="B73" s="40">
        <f>+B61+B51+B43+B35+B25+B15+B9</f>
        <v>930756707</v>
      </c>
      <c r="C73" s="40">
        <f>+C69+C66+C61+C51+C43+C35+C25+C15+C9</f>
        <v>96529612</v>
      </c>
      <c r="D73" s="41">
        <f>+E73+F73+G73+H73+I73+J73+K73+L73+M73+N73+O73+P73</f>
        <v>315339408.70999998</v>
      </c>
      <c r="E73" s="41">
        <f>+E35+E15+E9+E25</f>
        <v>70005327.980000004</v>
      </c>
      <c r="F73" s="41">
        <f>+F35+F25+F15+F9+F51</f>
        <v>84638587.729999989</v>
      </c>
      <c r="G73" s="41">
        <f>+G35+G25+G15+G9+G51</f>
        <v>79883743.960000008</v>
      </c>
      <c r="H73" s="41">
        <f>+H35+H25+H15+H9+H51</f>
        <v>80811749.040000007</v>
      </c>
      <c r="I73" s="41">
        <f>+I35+I25+I15+I9+I51</f>
        <v>0</v>
      </c>
      <c r="J73" s="41">
        <f>+J51+J35+J25+J15+J9</f>
        <v>0</v>
      </c>
      <c r="K73" s="41">
        <f>+K51+K35+K25+K15+K9</f>
        <v>0</v>
      </c>
      <c r="L73" s="41">
        <f>+L51+L35+L25+L15+L9</f>
        <v>0</v>
      </c>
      <c r="M73" s="41">
        <f>+M51+M35+M25+M15+M9</f>
        <v>0</v>
      </c>
      <c r="N73" s="41">
        <f>+N51+N35+N25+N15+N9+N61</f>
        <v>0</v>
      </c>
      <c r="O73" s="41">
        <f>+O51+O35+O25+O15+O9+O61</f>
        <v>0</v>
      </c>
      <c r="P73" s="42">
        <f>+P51+P35+P25+P15+P9+P61</f>
        <v>0</v>
      </c>
    </row>
    <row r="74" spans="1:16" s="28" customFormat="1" x14ac:dyDescent="0.25">
      <c r="A74" s="29"/>
      <c r="B74" s="30"/>
      <c r="C74" s="30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8"/>
    </row>
    <row r="75" spans="1:16" s="28" customFormat="1" ht="22.5" x14ac:dyDescent="0.25">
      <c r="A75" s="20" t="s">
        <v>88</v>
      </c>
      <c r="B75" s="23"/>
      <c r="C75" s="23"/>
      <c r="D75" s="22">
        <f>+F75+K75</f>
        <v>0</v>
      </c>
      <c r="E75" s="22">
        <v>0</v>
      </c>
      <c r="F75" s="22">
        <f>+F79</f>
        <v>0</v>
      </c>
      <c r="G75" s="22">
        <v>0</v>
      </c>
      <c r="H75" s="22">
        <v>0</v>
      </c>
      <c r="I75" s="22">
        <v>0</v>
      </c>
      <c r="J75" s="22">
        <v>0</v>
      </c>
      <c r="K75" s="22">
        <f>+K79</f>
        <v>0</v>
      </c>
      <c r="L75" s="22">
        <v>0</v>
      </c>
      <c r="M75" s="31"/>
      <c r="N75" s="31">
        <v>0</v>
      </c>
      <c r="O75" s="31">
        <f>+O80</f>
        <v>0</v>
      </c>
      <c r="P75" s="37">
        <f>+P80</f>
        <v>0</v>
      </c>
    </row>
    <row r="76" spans="1:16" s="28" customFormat="1" ht="22.5" x14ac:dyDescent="0.25">
      <c r="A76" s="33" t="s">
        <v>89</v>
      </c>
      <c r="B76" s="34">
        <v>0</v>
      </c>
      <c r="C76" s="34"/>
      <c r="D76" s="31"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7">
        <v>0</v>
      </c>
    </row>
    <row r="77" spans="1:16" s="28" customFormat="1" ht="32.25" customHeight="1" x14ac:dyDescent="0.25">
      <c r="A77" s="29" t="s">
        <v>90</v>
      </c>
      <c r="B77" s="30">
        <v>0</v>
      </c>
      <c r="C77" s="30"/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7">
        <v>0</v>
      </c>
    </row>
    <row r="78" spans="1:16" s="28" customFormat="1" ht="32.25" customHeight="1" x14ac:dyDescent="0.25">
      <c r="A78" s="29" t="s">
        <v>91</v>
      </c>
      <c r="B78" s="30">
        <v>0</v>
      </c>
      <c r="C78" s="30"/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7">
        <v>0</v>
      </c>
    </row>
    <row r="79" spans="1:16" s="28" customFormat="1" ht="16.5" customHeight="1" x14ac:dyDescent="0.25">
      <c r="A79" s="33" t="s">
        <v>92</v>
      </c>
      <c r="B79" s="34">
        <v>0</v>
      </c>
      <c r="C79" s="34"/>
      <c r="D79" s="26">
        <f>+F79+K79</f>
        <v>0</v>
      </c>
      <c r="E79" s="31">
        <v>0</v>
      </c>
      <c r="F79" s="26">
        <f>+F80</f>
        <v>0</v>
      </c>
      <c r="G79" s="31">
        <v>0</v>
      </c>
      <c r="H79" s="31">
        <v>0</v>
      </c>
      <c r="I79" s="31">
        <v>0</v>
      </c>
      <c r="J79" s="31">
        <v>0</v>
      </c>
      <c r="K79" s="26">
        <f>+K80</f>
        <v>0</v>
      </c>
      <c r="L79" s="31">
        <v>0</v>
      </c>
      <c r="M79" s="26">
        <f>+M80</f>
        <v>0</v>
      </c>
      <c r="N79" s="31">
        <v>0</v>
      </c>
      <c r="O79" s="26">
        <f>+O80</f>
        <v>0</v>
      </c>
      <c r="P79" s="37">
        <v>0</v>
      </c>
    </row>
    <row r="80" spans="1:16" s="28" customFormat="1" ht="21" customHeight="1" x14ac:dyDescent="0.25">
      <c r="A80" s="29" t="s">
        <v>93</v>
      </c>
      <c r="B80" s="30">
        <v>0</v>
      </c>
      <c r="C80" s="30"/>
      <c r="D80" s="31">
        <f>+F80+K80</f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1">
        <v>0</v>
      </c>
      <c r="N80" s="31">
        <v>0</v>
      </c>
      <c r="O80" s="31"/>
      <c r="P80" s="37">
        <v>0</v>
      </c>
    </row>
    <row r="81" spans="1:16" s="28" customFormat="1" ht="22.5" x14ac:dyDescent="0.25">
      <c r="A81" s="29" t="s">
        <v>94</v>
      </c>
      <c r="B81" s="30">
        <v>0</v>
      </c>
      <c r="C81" s="30"/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7">
        <v>0</v>
      </c>
    </row>
    <row r="82" spans="1:16" s="28" customFormat="1" ht="20.25" customHeight="1" x14ac:dyDescent="0.25">
      <c r="A82" s="33" t="s">
        <v>95</v>
      </c>
      <c r="B82" s="34">
        <v>0</v>
      </c>
      <c r="C82" s="34"/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7">
        <v>0</v>
      </c>
    </row>
    <row r="83" spans="1:16" s="28" customFormat="1" ht="33.75" x14ac:dyDescent="0.25">
      <c r="A83" s="29" t="s">
        <v>96</v>
      </c>
      <c r="B83" s="30">
        <v>0</v>
      </c>
      <c r="C83" s="30"/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7">
        <v>0</v>
      </c>
    </row>
    <row r="84" spans="1:16" s="28" customFormat="1" ht="22.5" x14ac:dyDescent="0.25">
      <c r="A84" s="39" t="s">
        <v>97</v>
      </c>
      <c r="B84" s="40"/>
      <c r="C84" s="40"/>
      <c r="D84" s="41">
        <f>+F84+K84</f>
        <v>0</v>
      </c>
      <c r="E84" s="41">
        <v>0</v>
      </c>
      <c r="F84" s="41">
        <f>+F75</f>
        <v>0</v>
      </c>
      <c r="G84" s="41">
        <v>0</v>
      </c>
      <c r="H84" s="41">
        <v>0</v>
      </c>
      <c r="I84" s="41">
        <v>0</v>
      </c>
      <c r="J84" s="41">
        <v>0</v>
      </c>
      <c r="K84" s="41">
        <f>+K75</f>
        <v>0</v>
      </c>
      <c r="L84" s="41">
        <v>0</v>
      </c>
      <c r="M84" s="41">
        <f>+M80</f>
        <v>0</v>
      </c>
      <c r="N84" s="41">
        <f>+N80</f>
        <v>0</v>
      </c>
      <c r="O84" s="41">
        <f>+O80</f>
        <v>0</v>
      </c>
      <c r="P84" s="42">
        <f>+P80</f>
        <v>0</v>
      </c>
    </row>
    <row r="85" spans="1:16" s="28" customFormat="1" ht="10.5" customHeight="1" x14ac:dyDescent="0.25">
      <c r="A85" s="38"/>
      <c r="B85" s="37"/>
      <c r="C85" s="37"/>
      <c r="D85" s="31"/>
      <c r="E85" s="31"/>
      <c r="F85" s="31"/>
      <c r="G85" s="31"/>
      <c r="H85" s="31"/>
      <c r="I85" s="31"/>
      <c r="J85" s="31">
        <v>0</v>
      </c>
      <c r="K85" s="31"/>
      <c r="L85" s="31"/>
      <c r="M85" s="31"/>
      <c r="N85" s="31"/>
      <c r="O85" s="31"/>
      <c r="P85" s="38"/>
    </row>
    <row r="86" spans="1:16" ht="21" customHeight="1" x14ac:dyDescent="0.25">
      <c r="A86" s="43" t="s">
        <v>98</v>
      </c>
      <c r="B86" s="17">
        <f>+B73</f>
        <v>930756707</v>
      </c>
      <c r="C86" s="44">
        <f>+C8</f>
        <v>96529612</v>
      </c>
      <c r="D86" s="17">
        <f>+E86+F86+G86+H86+I86+J86+K86+L86+M86+N86+O86+P86</f>
        <v>315339408.70999998</v>
      </c>
      <c r="E86" s="45">
        <f>+E73</f>
        <v>70005327.980000004</v>
      </c>
      <c r="F86" s="45">
        <f>+F73+F84</f>
        <v>84638587.729999989</v>
      </c>
      <c r="G86" s="45">
        <f>+G73</f>
        <v>79883743.960000008</v>
      </c>
      <c r="H86" s="45">
        <f>+H73</f>
        <v>80811749.040000007</v>
      </c>
      <c r="I86" s="45">
        <f>+I73</f>
        <v>0</v>
      </c>
      <c r="J86" s="17">
        <f>+J73</f>
        <v>0</v>
      </c>
      <c r="K86" s="17">
        <f>+K73+K84</f>
        <v>0</v>
      </c>
      <c r="L86" s="17">
        <f>+L73</f>
        <v>0</v>
      </c>
      <c r="M86" s="17">
        <f>+M84+M73</f>
        <v>0</v>
      </c>
      <c r="N86" s="17">
        <f>+N84+N73</f>
        <v>0</v>
      </c>
      <c r="O86" s="17">
        <f>+O84+O73</f>
        <v>0</v>
      </c>
      <c r="P86" s="46">
        <f>+P84+P73</f>
        <v>0</v>
      </c>
    </row>
    <row r="87" spans="1:16" ht="12" customHeight="1" x14ac:dyDescent="0.25">
      <c r="A87" s="47" t="s">
        <v>99</v>
      </c>
      <c r="B87" s="48"/>
      <c r="C87" s="48"/>
      <c r="D87" s="49"/>
      <c r="E87" s="50"/>
      <c r="F87" s="49"/>
      <c r="G87" s="49"/>
      <c r="H87" s="49"/>
      <c r="I87" s="49"/>
      <c r="J87" s="50"/>
      <c r="K87" s="49"/>
      <c r="L87" s="49"/>
      <c r="M87" s="49"/>
      <c r="N87" s="49"/>
      <c r="O87" s="49"/>
      <c r="P87" s="47"/>
    </row>
    <row r="88" spans="1:16" ht="12.75" customHeight="1" x14ac:dyDescent="0.25">
      <c r="A88" s="47" t="s">
        <v>121</v>
      </c>
      <c r="B88" s="48"/>
      <c r="C88" s="48"/>
      <c r="D88" s="49"/>
      <c r="E88" s="50"/>
      <c r="F88" s="49"/>
      <c r="G88" s="49"/>
      <c r="H88" s="49"/>
      <c r="I88" s="50"/>
      <c r="J88" s="50"/>
      <c r="K88" s="50"/>
      <c r="L88" s="49"/>
      <c r="M88" s="49"/>
      <c r="N88" s="49"/>
      <c r="O88" s="49"/>
      <c r="P88" s="47"/>
    </row>
    <row r="89" spans="1:16" ht="12" customHeight="1" x14ac:dyDescent="0.25">
      <c r="A89" s="47" t="s">
        <v>122</v>
      </c>
      <c r="B89" s="48"/>
      <c r="C89" s="48"/>
      <c r="D89" s="49"/>
      <c r="E89" s="50"/>
      <c r="F89" s="49"/>
      <c r="G89" s="49"/>
      <c r="H89" s="49"/>
      <c r="I89" s="51"/>
      <c r="J89" s="50"/>
      <c r="K89" s="51"/>
      <c r="L89" s="49"/>
      <c r="M89" s="49"/>
      <c r="N89" s="49"/>
      <c r="O89" s="49"/>
      <c r="P89" s="47"/>
    </row>
    <row r="90" spans="1:16" ht="12" customHeight="1" x14ac:dyDescent="0.25">
      <c r="A90" s="47"/>
      <c r="B90" s="48"/>
      <c r="C90" s="48"/>
      <c r="D90" s="49"/>
      <c r="E90" s="50"/>
      <c r="F90" s="49"/>
      <c r="G90" s="49"/>
      <c r="H90" s="49"/>
      <c r="I90" s="51"/>
      <c r="J90" s="50"/>
      <c r="K90" s="51"/>
      <c r="L90" s="49"/>
      <c r="M90" s="49"/>
      <c r="N90" s="49"/>
      <c r="O90" s="49"/>
      <c r="P90" s="47"/>
    </row>
    <row r="91" spans="1:16" ht="12" customHeight="1" x14ac:dyDescent="0.25">
      <c r="A91" s="52" t="s">
        <v>108</v>
      </c>
      <c r="B91" s="53"/>
      <c r="C91" s="53"/>
      <c r="D91" s="51"/>
      <c r="E91" s="50"/>
      <c r="F91" s="49"/>
      <c r="G91" s="49"/>
      <c r="H91" s="49"/>
      <c r="I91" s="51"/>
      <c r="J91" s="50"/>
      <c r="K91" s="51"/>
      <c r="L91" s="49"/>
      <c r="M91" s="49"/>
      <c r="N91" s="49"/>
      <c r="O91" s="49"/>
      <c r="P91" s="47"/>
    </row>
    <row r="92" spans="1:16" ht="12" customHeight="1" x14ac:dyDescent="0.25">
      <c r="A92" s="54"/>
      <c r="B92" s="54"/>
      <c r="C92" s="54"/>
      <c r="D92" s="55"/>
      <c r="E92" s="55"/>
      <c r="F92" s="55"/>
      <c r="G92" s="49"/>
      <c r="H92" s="49"/>
      <c r="I92" s="51"/>
      <c r="J92" s="50"/>
      <c r="K92" s="51"/>
      <c r="L92" s="49"/>
      <c r="M92" s="49"/>
      <c r="N92" s="49"/>
      <c r="O92" s="49"/>
      <c r="P92" s="47"/>
    </row>
    <row r="93" spans="1:16" x14ac:dyDescent="0.25">
      <c r="A93" s="52" t="s">
        <v>110</v>
      </c>
      <c r="B93" s="53"/>
      <c r="C93" s="53"/>
      <c r="D93" s="51"/>
      <c r="E93" s="50"/>
      <c r="F93" s="49"/>
      <c r="G93" s="49"/>
      <c r="H93" s="49"/>
      <c r="I93" s="51"/>
      <c r="J93" s="50"/>
      <c r="K93" s="49"/>
      <c r="L93" s="49"/>
      <c r="M93" s="49"/>
      <c r="N93" s="49"/>
      <c r="O93" s="49"/>
      <c r="P93" s="47"/>
    </row>
    <row r="94" spans="1:16" x14ac:dyDescent="0.25">
      <c r="A94" s="54" t="s">
        <v>109</v>
      </c>
      <c r="B94" s="54"/>
      <c r="C94" s="54"/>
      <c r="D94" s="55"/>
      <c r="E94" s="55"/>
      <c r="F94" s="55"/>
      <c r="G94" s="49"/>
      <c r="H94" s="49"/>
      <c r="I94" s="51"/>
      <c r="J94" s="50"/>
      <c r="K94" s="49"/>
      <c r="L94" s="49"/>
      <c r="M94" s="49"/>
      <c r="N94" s="49"/>
      <c r="O94" s="49"/>
      <c r="P94" s="47"/>
    </row>
    <row r="95" spans="1:16" x14ac:dyDescent="0.25">
      <c r="A95" s="54"/>
      <c r="B95" s="54"/>
      <c r="C95" s="54"/>
      <c r="D95" s="55"/>
      <c r="E95" s="56"/>
      <c r="F95" s="56"/>
      <c r="G95" s="49"/>
      <c r="H95" s="49"/>
      <c r="I95" s="51"/>
      <c r="J95" s="50"/>
      <c r="K95" s="49"/>
      <c r="L95" s="49"/>
      <c r="M95" s="49"/>
      <c r="N95" s="49"/>
      <c r="O95" s="49"/>
      <c r="P95" s="47"/>
    </row>
    <row r="96" spans="1:16" x14ac:dyDescent="0.25">
      <c r="A96" s="64" t="s">
        <v>111</v>
      </c>
      <c r="B96" s="53"/>
      <c r="C96" s="53"/>
      <c r="D96" s="51"/>
      <c r="E96" s="50"/>
      <c r="F96" s="49"/>
      <c r="G96" s="49"/>
      <c r="H96" s="64"/>
      <c r="I96" s="51"/>
      <c r="J96" s="50"/>
      <c r="K96" s="49"/>
      <c r="L96" s="49"/>
      <c r="M96" s="49"/>
      <c r="N96" s="49"/>
      <c r="O96" s="49"/>
      <c r="P96" s="47"/>
    </row>
    <row r="97" spans="1:16" x14ac:dyDescent="0.25">
      <c r="A97" s="64" t="s">
        <v>112</v>
      </c>
      <c r="B97" s="53"/>
      <c r="C97" s="53"/>
      <c r="D97" s="51"/>
      <c r="E97" s="50"/>
      <c r="F97" s="49"/>
      <c r="G97" s="49"/>
      <c r="H97" s="64"/>
      <c r="I97" s="51"/>
      <c r="J97" s="50"/>
      <c r="K97" s="49"/>
      <c r="L97" s="49"/>
      <c r="M97" s="49"/>
      <c r="N97" s="49"/>
      <c r="O97" s="49"/>
      <c r="P97" s="47"/>
    </row>
    <row r="98" spans="1:16" x14ac:dyDescent="0.25">
      <c r="A98" s="64" t="s">
        <v>113</v>
      </c>
      <c r="B98" s="53"/>
      <c r="C98" s="53"/>
      <c r="D98" s="51"/>
      <c r="E98" s="50"/>
      <c r="F98" s="49"/>
      <c r="G98" s="49"/>
      <c r="H98" s="64"/>
      <c r="I98" s="51"/>
      <c r="J98" s="50"/>
      <c r="K98" s="49"/>
      <c r="L98" s="49"/>
      <c r="M98" s="49"/>
      <c r="N98" s="49"/>
      <c r="O98" s="49"/>
      <c r="P98" s="47"/>
    </row>
    <row r="99" spans="1:16" x14ac:dyDescent="0.25">
      <c r="A99" s="47"/>
      <c r="B99" s="47"/>
      <c r="C99" s="47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7"/>
    </row>
    <row r="100" spans="1:16" x14ac:dyDescent="0.25">
      <c r="A100" s="52" t="s">
        <v>100</v>
      </c>
      <c r="B100" s="53"/>
      <c r="C100" s="53"/>
      <c r="D100" s="51"/>
      <c r="E100" s="50"/>
      <c r="F100" s="49"/>
      <c r="G100" s="49"/>
      <c r="H100" s="49"/>
      <c r="I100" s="51"/>
      <c r="J100" s="50"/>
      <c r="K100" s="49"/>
      <c r="L100" s="49"/>
      <c r="M100" s="49"/>
      <c r="N100" s="49"/>
      <c r="O100" s="49"/>
      <c r="P100" s="47"/>
    </row>
    <row r="101" spans="1:16" x14ac:dyDescent="0.25">
      <c r="A101" s="54" t="s">
        <v>101</v>
      </c>
      <c r="B101" s="54"/>
      <c r="C101" s="54"/>
      <c r="D101" s="55"/>
      <c r="E101" s="55"/>
      <c r="F101" s="55"/>
      <c r="G101" s="49"/>
      <c r="H101" s="49"/>
      <c r="I101" s="51"/>
      <c r="J101" s="50"/>
      <c r="K101" s="49"/>
      <c r="L101" s="49"/>
      <c r="M101" s="49"/>
      <c r="N101" s="49"/>
      <c r="O101" s="49"/>
      <c r="P101" s="47"/>
    </row>
    <row r="102" spans="1:16" x14ac:dyDescent="0.25">
      <c r="A102" s="54" t="s">
        <v>102</v>
      </c>
      <c r="B102" s="54"/>
      <c r="C102" s="54"/>
      <c r="D102" s="55"/>
      <c r="E102" s="56"/>
      <c r="F102" s="56"/>
      <c r="G102" s="49"/>
      <c r="H102" s="49"/>
      <c r="I102" s="51"/>
      <c r="J102" s="50"/>
      <c r="K102" s="49"/>
      <c r="L102" s="49"/>
      <c r="M102" s="49"/>
      <c r="N102" s="49"/>
      <c r="O102" s="49"/>
      <c r="P102" s="47"/>
    </row>
    <row r="103" spans="1:16" x14ac:dyDescent="0.25">
      <c r="A103" s="54"/>
      <c r="B103" s="54"/>
      <c r="C103" s="54"/>
      <c r="D103" s="55"/>
      <c r="E103" s="56"/>
      <c r="F103" s="56"/>
      <c r="G103" s="49"/>
      <c r="H103" s="49"/>
      <c r="I103" s="51"/>
      <c r="J103" s="50"/>
      <c r="K103" s="49"/>
      <c r="L103" s="49"/>
      <c r="M103" s="49"/>
      <c r="N103" s="49"/>
      <c r="O103" s="49"/>
      <c r="P103" s="47"/>
    </row>
    <row r="104" spans="1:16" x14ac:dyDescent="0.25">
      <c r="A104" s="54"/>
      <c r="B104" s="54"/>
      <c r="C104" s="54"/>
      <c r="D104" s="55"/>
      <c r="E104" s="56"/>
      <c r="F104" s="56"/>
      <c r="G104" s="49"/>
      <c r="H104" s="49"/>
      <c r="I104" s="51"/>
      <c r="J104" s="50"/>
      <c r="K104" s="49"/>
      <c r="L104" s="49"/>
      <c r="M104" s="49"/>
      <c r="N104" s="49"/>
      <c r="O104" s="49"/>
      <c r="P104" s="47"/>
    </row>
    <row r="105" spans="1:16" x14ac:dyDescent="0.25">
      <c r="A105" s="54"/>
      <c r="B105" s="54"/>
      <c r="C105" s="54"/>
      <c r="D105" s="55"/>
      <c r="E105" s="56"/>
      <c r="F105" s="56"/>
      <c r="G105" s="49"/>
      <c r="H105" s="49"/>
      <c r="I105" s="51"/>
      <c r="J105" s="50"/>
      <c r="K105" s="49"/>
      <c r="L105" s="49"/>
      <c r="M105" s="49"/>
      <c r="N105" s="49"/>
      <c r="O105" s="49"/>
      <c r="P105" s="47"/>
    </row>
    <row r="106" spans="1:16" x14ac:dyDescent="0.25">
      <c r="A106" s="54"/>
      <c r="B106" s="54"/>
      <c r="C106" s="54"/>
      <c r="D106" s="55"/>
      <c r="E106" s="56"/>
      <c r="F106" s="56"/>
      <c r="G106" s="49"/>
      <c r="H106" s="49"/>
      <c r="I106" s="51"/>
      <c r="J106" s="50"/>
      <c r="K106" s="49"/>
      <c r="L106" s="49"/>
      <c r="M106" s="49"/>
      <c r="N106" s="49"/>
      <c r="O106" s="49"/>
      <c r="P106" s="47"/>
    </row>
    <row r="107" spans="1:16" x14ac:dyDescent="0.25">
      <c r="A107" s="47"/>
      <c r="B107" s="53"/>
      <c r="C107" s="53"/>
      <c r="D107" s="51"/>
      <c r="E107" s="50"/>
      <c r="F107" s="49"/>
      <c r="G107" s="49"/>
      <c r="H107" s="49"/>
      <c r="I107" s="51"/>
      <c r="J107" s="50"/>
      <c r="K107" s="49"/>
      <c r="L107" s="49"/>
      <c r="M107" s="49"/>
      <c r="N107" s="49"/>
      <c r="O107" s="49"/>
      <c r="P107" s="47"/>
    </row>
    <row r="108" spans="1:16" x14ac:dyDescent="0.25">
      <c r="A108" s="47"/>
      <c r="B108" s="53"/>
      <c r="C108" s="53"/>
      <c r="D108" s="51"/>
      <c r="E108" s="50"/>
      <c r="F108" s="49"/>
      <c r="G108" s="49"/>
      <c r="H108" s="49"/>
      <c r="I108" s="51"/>
      <c r="J108" s="50"/>
      <c r="K108" s="49"/>
      <c r="L108" s="49"/>
      <c r="M108" s="49"/>
      <c r="N108" s="49"/>
      <c r="O108" s="49"/>
      <c r="P108" s="47"/>
    </row>
    <row r="109" spans="1:16" x14ac:dyDescent="0.25">
      <c r="A109" s="47"/>
      <c r="B109" s="48"/>
      <c r="C109" s="48"/>
      <c r="D109" s="51"/>
      <c r="E109" s="50"/>
      <c r="F109" s="49"/>
      <c r="G109" s="49"/>
      <c r="H109" s="49"/>
      <c r="I109" s="51"/>
      <c r="J109" s="50"/>
      <c r="K109" s="49"/>
      <c r="L109" s="49"/>
      <c r="M109" s="49"/>
      <c r="N109" s="49"/>
      <c r="O109" s="49"/>
      <c r="P109" s="47"/>
    </row>
    <row r="110" spans="1:16" x14ac:dyDescent="0.25">
      <c r="A110" s="47"/>
      <c r="B110" s="48"/>
      <c r="C110" s="48"/>
      <c r="D110" s="51"/>
      <c r="E110" s="50"/>
      <c r="F110" s="49"/>
      <c r="G110" s="49"/>
      <c r="H110" s="49"/>
      <c r="I110" s="51"/>
      <c r="J110" s="50"/>
      <c r="K110" s="49"/>
      <c r="L110" s="49"/>
      <c r="M110" s="49"/>
      <c r="N110" s="49"/>
      <c r="O110" s="49"/>
      <c r="P110" s="47"/>
    </row>
    <row r="111" spans="1:16" ht="15" customHeight="1" x14ac:dyDescent="0.25">
      <c r="A111" s="73" t="s">
        <v>114</v>
      </c>
      <c r="B111" s="73"/>
      <c r="C111" s="73"/>
      <c r="D111" s="51"/>
      <c r="E111" s="50"/>
      <c r="F111" s="49"/>
      <c r="G111" s="49"/>
      <c r="H111" s="49"/>
      <c r="I111" s="73" t="s">
        <v>120</v>
      </c>
      <c r="J111" s="73"/>
      <c r="K111" s="73"/>
      <c r="L111" s="49"/>
      <c r="M111" s="49"/>
      <c r="N111" s="49"/>
      <c r="O111" s="49"/>
      <c r="P111" s="47"/>
    </row>
    <row r="112" spans="1:16" ht="15" customHeight="1" x14ac:dyDescent="0.25">
      <c r="A112" s="74" t="s">
        <v>115</v>
      </c>
      <c r="B112" s="74"/>
      <c r="C112" s="74"/>
      <c r="D112" s="51"/>
      <c r="E112" s="50"/>
      <c r="F112" s="49"/>
      <c r="G112" s="49"/>
      <c r="H112" s="49"/>
      <c r="I112" s="74" t="s">
        <v>103</v>
      </c>
      <c r="J112" s="74"/>
      <c r="K112" s="74"/>
      <c r="L112" s="49"/>
      <c r="M112" s="49"/>
      <c r="N112" s="49"/>
      <c r="O112" s="49"/>
      <c r="P112" s="47"/>
    </row>
    <row r="113" spans="1:16" ht="15" customHeight="1" x14ac:dyDescent="0.25">
      <c r="A113" s="73" t="s">
        <v>116</v>
      </c>
      <c r="B113" s="73"/>
      <c r="C113" s="73"/>
      <c r="D113" s="57"/>
      <c r="E113" s="57"/>
      <c r="I113" s="73" t="s">
        <v>104</v>
      </c>
      <c r="J113" s="73"/>
      <c r="K113" s="73"/>
      <c r="L113" s="57"/>
      <c r="M113" s="57"/>
      <c r="N113" s="57"/>
      <c r="O113" s="57"/>
      <c r="P113" s="58"/>
    </row>
    <row r="114" spans="1:16" ht="18.75" customHeight="1" x14ac:dyDescent="0.25">
      <c r="A114" s="68" t="s">
        <v>117</v>
      </c>
      <c r="B114" s="68"/>
      <c r="C114" s="68"/>
      <c r="D114" s="60"/>
      <c r="E114" s="60"/>
      <c r="J114" s="59" t="s">
        <v>105</v>
      </c>
      <c r="L114" s="60"/>
      <c r="M114" s="60"/>
      <c r="N114" s="60"/>
      <c r="O114" s="60"/>
      <c r="P114" s="61"/>
    </row>
    <row r="115" spans="1:16" x14ac:dyDescent="0.25">
      <c r="B115" s="58"/>
      <c r="C115" s="58"/>
      <c r="D115" s="57"/>
      <c r="E115" s="57"/>
      <c r="I115" s="57"/>
      <c r="J115" s="57"/>
      <c r="K115" s="57"/>
      <c r="L115" s="57"/>
      <c r="M115" s="57"/>
      <c r="N115" s="57"/>
      <c r="O115" s="57"/>
      <c r="P115" s="58"/>
    </row>
    <row r="116" spans="1:16" x14ac:dyDescent="0.25">
      <c r="J116" s="62"/>
    </row>
    <row r="117" spans="1:16" ht="15" customHeight="1" x14ac:dyDescent="0.25">
      <c r="E117" s="73" t="s">
        <v>118</v>
      </c>
      <c r="F117" s="73"/>
      <c r="G117" s="73"/>
      <c r="H117" s="65"/>
    </row>
    <row r="118" spans="1:16" ht="15" customHeight="1" x14ac:dyDescent="0.25">
      <c r="E118" s="74" t="s">
        <v>119</v>
      </c>
      <c r="F118" s="74"/>
      <c r="G118" s="74"/>
      <c r="H118" s="66"/>
    </row>
    <row r="119" spans="1:16" ht="15" customHeight="1" x14ac:dyDescent="0.25">
      <c r="E119" s="73" t="s">
        <v>106</v>
      </c>
      <c r="F119" s="73"/>
      <c r="G119" s="73"/>
      <c r="H119" s="65"/>
    </row>
    <row r="120" spans="1:16" ht="18.75" customHeight="1" x14ac:dyDescent="0.25">
      <c r="E120" s="72" t="s">
        <v>107</v>
      </c>
      <c r="F120" s="72"/>
      <c r="G120" s="72"/>
      <c r="H120" s="67"/>
    </row>
  </sheetData>
  <mergeCells count="17">
    <mergeCell ref="E120:G120"/>
    <mergeCell ref="E117:G117"/>
    <mergeCell ref="E118:G118"/>
    <mergeCell ref="E119:G119"/>
    <mergeCell ref="A111:C111"/>
    <mergeCell ref="A114:C114"/>
    <mergeCell ref="I111:K111"/>
    <mergeCell ref="A112:C112"/>
    <mergeCell ref="I112:K112"/>
    <mergeCell ref="A113:C113"/>
    <mergeCell ref="I113:K113"/>
    <mergeCell ref="F6:J6"/>
    <mergeCell ref="D1:K1"/>
    <mergeCell ref="D2:K2"/>
    <mergeCell ref="D3:K3"/>
    <mergeCell ref="D4:K4"/>
    <mergeCell ref="D5:K5"/>
  </mergeCells>
  <pageMargins left="0.70866141732283461" right="0.70866141732283461" top="0.74803149606299213" bottom="0.74803149606299213" header="0.31496062992125984" footer="0.31496062992125984"/>
  <pageSetup scale="57" fitToHeight="0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MENSUAL 2025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desire reyes</dc:creator>
  <cp:lastModifiedBy>desire reyes</cp:lastModifiedBy>
  <cp:lastPrinted>2025-05-07T16:13:17Z</cp:lastPrinted>
  <dcterms:created xsi:type="dcterms:W3CDTF">2025-02-04T13:17:37Z</dcterms:created>
  <dcterms:modified xsi:type="dcterms:W3CDTF">2025-05-07T18:41:22Z</dcterms:modified>
</cp:coreProperties>
</file>